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ytesh\Desktop\見附市\令和2年度\【見附市様】地方公会計財務書類作成業務（令和２年度決算分）\2.附属明細書及び注記\一般会計等\"/>
    </mc:Choice>
  </mc:AlternateContent>
  <xr:revisionPtr revIDLastSave="0" documentId="13_ncr:1_{5A8497D6-7D03-451B-89B3-254BA7F3D2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A6" i="7" l="1"/>
  <c r="A6" i="8"/>
  <c r="E10" i="14"/>
  <c r="E9" i="14"/>
  <c r="D8" i="14"/>
  <c r="C8" i="14"/>
  <c r="E8" i="14" l="1"/>
  <c r="F8" i="14" s="1"/>
  <c r="D12" i="11"/>
  <c r="F9" i="2" l="1"/>
  <c r="G9" i="2" s="1"/>
  <c r="F8" i="2"/>
  <c r="G8" i="2" s="1"/>
  <c r="F7" i="2"/>
  <c r="G7" i="2" s="1"/>
  <c r="K26" i="1"/>
  <c r="G26" i="1"/>
  <c r="E26" i="1"/>
  <c r="K25" i="1"/>
  <c r="G25" i="1"/>
  <c r="E25" i="1"/>
  <c r="K24" i="1"/>
  <c r="G24" i="1"/>
  <c r="E24" i="1"/>
  <c r="K23" i="1"/>
  <c r="G23" i="1"/>
  <c r="E23" i="1"/>
  <c r="H23" i="1" s="1"/>
  <c r="I23" i="1" s="1"/>
  <c r="J23" i="1" s="1"/>
  <c r="K22" i="1"/>
  <c r="G22" i="1"/>
  <c r="E22" i="1"/>
  <c r="K21" i="1"/>
  <c r="G21" i="1"/>
  <c r="E21" i="1"/>
  <c r="K20" i="1"/>
  <c r="G20" i="1"/>
  <c r="E20" i="1"/>
  <c r="K19" i="1"/>
  <c r="G19" i="1"/>
  <c r="E19" i="1"/>
  <c r="H19" i="1" s="1"/>
  <c r="I19" i="1" s="1"/>
  <c r="J19" i="1" s="1"/>
  <c r="H20" i="1" l="1"/>
  <c r="I20" i="1" s="1"/>
  <c r="J20" i="1" s="1"/>
  <c r="H24" i="1"/>
  <c r="I24" i="1" s="1"/>
  <c r="J24" i="1" s="1"/>
  <c r="H25" i="1"/>
  <c r="I25" i="1" s="1"/>
  <c r="J25" i="1" s="1"/>
  <c r="H22" i="1"/>
  <c r="I22" i="1" s="1"/>
  <c r="J22" i="1" s="1"/>
  <c r="H21" i="1"/>
  <c r="I21" i="1" s="1"/>
  <c r="J21" i="1" s="1"/>
  <c r="H26" i="1"/>
  <c r="I26" i="1" s="1"/>
  <c r="J26" i="1" s="1"/>
  <c r="A3" i="16" l="1"/>
  <c r="A3" i="1"/>
  <c r="A3" i="2"/>
  <c r="A3" i="3"/>
  <c r="A3" i="4"/>
  <c r="A3" i="5"/>
  <c r="A3" i="6"/>
  <c r="A3" i="7"/>
  <c r="A3" i="8"/>
  <c r="A3" i="9"/>
  <c r="A3" i="10"/>
  <c r="A3" i="11"/>
  <c r="A3" i="12"/>
  <c r="A3" i="14"/>
  <c r="A3" i="13"/>
  <c r="A2" i="16"/>
  <c r="A2" i="1"/>
  <c r="A2" i="2"/>
  <c r="A2" i="3"/>
  <c r="A2" i="4"/>
  <c r="A2" i="5"/>
  <c r="A2" i="6"/>
  <c r="A2" i="7"/>
  <c r="A2" i="8"/>
  <c r="A2" i="9"/>
  <c r="A2" i="10"/>
  <c r="A2" i="11"/>
  <c r="A2" i="12"/>
  <c r="A2" i="14"/>
  <c r="A2" i="13"/>
  <c r="H8" i="1"/>
  <c r="G13" i="1"/>
  <c r="K27" i="1"/>
  <c r="K28" i="1"/>
  <c r="K29" i="1"/>
  <c r="K30" i="1"/>
  <c r="K31" i="1"/>
  <c r="K32" i="1"/>
  <c r="K33" i="1"/>
  <c r="K34" i="1"/>
  <c r="K35" i="1"/>
  <c r="K18" i="1"/>
  <c r="G27" i="1"/>
  <c r="G28" i="1"/>
  <c r="G29" i="1"/>
  <c r="G30" i="1"/>
  <c r="G31" i="1"/>
  <c r="G32" i="1"/>
  <c r="G33" i="1"/>
  <c r="G34" i="1"/>
  <c r="G35" i="1"/>
  <c r="G18" i="1"/>
  <c r="C36" i="1"/>
  <c r="D36" i="1"/>
  <c r="F36" i="1"/>
  <c r="B36" i="1"/>
  <c r="E27" i="1"/>
  <c r="E28" i="1"/>
  <c r="E29" i="1"/>
  <c r="E30" i="1"/>
  <c r="E31" i="1"/>
  <c r="E32" i="1"/>
  <c r="E33" i="1"/>
  <c r="H33" i="1" s="1"/>
  <c r="I33" i="1" s="1"/>
  <c r="J33" i="1" s="1"/>
  <c r="E34" i="1"/>
  <c r="E35" i="1"/>
  <c r="E18" i="1"/>
  <c r="J13" i="1"/>
  <c r="E13" i="1"/>
  <c r="C14" i="1"/>
  <c r="D14" i="1"/>
  <c r="F14" i="1"/>
  <c r="B14" i="1"/>
  <c r="C9" i="1"/>
  <c r="E9" i="1"/>
  <c r="B9" i="1"/>
  <c r="F7" i="3"/>
  <c r="F8" i="3" s="1"/>
  <c r="G14" i="2"/>
  <c r="G15" i="2"/>
  <c r="G16" i="2"/>
  <c r="E24" i="2"/>
  <c r="D24" i="2"/>
  <c r="C24" i="2"/>
  <c r="B24" i="2"/>
  <c r="F10" i="2"/>
  <c r="G10" i="2" s="1"/>
  <c r="F11" i="2"/>
  <c r="G11" i="2" s="1"/>
  <c r="F12" i="2"/>
  <c r="G12" i="2" s="1"/>
  <c r="F13" i="2"/>
  <c r="G13" i="2" s="1"/>
  <c r="F14" i="2"/>
  <c r="F15" i="2"/>
  <c r="F16" i="2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6" i="2"/>
  <c r="C8" i="3"/>
  <c r="D8" i="3"/>
  <c r="E8" i="3"/>
  <c r="B8" i="3"/>
  <c r="C15" i="4"/>
  <c r="B15" i="4"/>
  <c r="C8" i="4"/>
  <c r="B8" i="4"/>
  <c r="C17" i="5"/>
  <c r="B17" i="5"/>
  <c r="C8" i="5"/>
  <c r="B8" i="5"/>
  <c r="E24" i="12"/>
  <c r="E21" i="12"/>
  <c r="E18" i="12"/>
  <c r="E15" i="12"/>
  <c r="C18" i="5" l="1"/>
  <c r="H32" i="1"/>
  <c r="I32" i="1" s="1"/>
  <c r="J32" i="1" s="1"/>
  <c r="E25" i="12"/>
  <c r="E26" i="12" s="1"/>
  <c r="B18" i="5"/>
  <c r="C16" i="4"/>
  <c r="B16" i="4"/>
  <c r="F24" i="2"/>
  <c r="G6" i="2"/>
  <c r="G24" i="2" s="1"/>
  <c r="H28" i="1"/>
  <c r="I28" i="1" s="1"/>
  <c r="J28" i="1" s="1"/>
  <c r="H29" i="1"/>
  <c r="I29" i="1" s="1"/>
  <c r="J29" i="1" s="1"/>
  <c r="H30" i="1"/>
  <c r="I30" i="1" s="1"/>
  <c r="J30" i="1" s="1"/>
  <c r="H35" i="1"/>
  <c r="I35" i="1" s="1"/>
  <c r="H27" i="1"/>
  <c r="I27" i="1" s="1"/>
  <c r="J27" i="1" s="1"/>
  <c r="H34" i="1"/>
  <c r="I34" i="1" s="1"/>
  <c r="J34" i="1" s="1"/>
  <c r="H31" i="1"/>
  <c r="I31" i="1" s="1"/>
  <c r="J31" i="1" s="1"/>
  <c r="J35" i="1"/>
  <c r="E36" i="1"/>
  <c r="H18" i="1"/>
  <c r="I18" i="1" s="1"/>
  <c r="H13" i="1"/>
  <c r="I13" i="1" s="1"/>
  <c r="K36" i="1"/>
  <c r="J14" i="1"/>
  <c r="E14" i="1"/>
  <c r="F9" i="1"/>
  <c r="G8" i="1"/>
  <c r="G9" i="1" s="1"/>
  <c r="D9" i="1"/>
  <c r="H18" i="6"/>
  <c r="H17" i="6"/>
  <c r="H16" i="6"/>
  <c r="B16" i="6" s="1"/>
  <c r="H15" i="6"/>
  <c r="B15" i="6" s="1"/>
  <c r="H9" i="6"/>
  <c r="H10" i="6"/>
  <c r="B10" i="6" s="1"/>
  <c r="H11" i="6"/>
  <c r="B11" i="6" s="1"/>
  <c r="H12" i="6"/>
  <c r="H13" i="6"/>
  <c r="B13" i="6" s="1"/>
  <c r="H8" i="6"/>
  <c r="B18" i="6"/>
  <c r="B17" i="6"/>
  <c r="B9" i="6"/>
  <c r="B12" i="6"/>
  <c r="B8" i="6"/>
  <c r="F19" i="6"/>
  <c r="G19" i="6"/>
  <c r="I19" i="6"/>
  <c r="J19" i="6"/>
  <c r="K19" i="6"/>
  <c r="E19" i="6"/>
  <c r="D19" i="6"/>
  <c r="F8" i="10"/>
  <c r="F9" i="10"/>
  <c r="F10" i="10"/>
  <c r="F11" i="10"/>
  <c r="F7" i="10"/>
  <c r="C12" i="10"/>
  <c r="D12" i="10"/>
  <c r="E12" i="10"/>
  <c r="B12" i="10"/>
  <c r="D23" i="11"/>
  <c r="D22" i="11" s="1"/>
  <c r="B12" i="14"/>
  <c r="B9" i="13"/>
  <c r="H36" i="1" l="1"/>
  <c r="H9" i="1"/>
  <c r="H14" i="1"/>
  <c r="I14" i="1"/>
  <c r="H19" i="6"/>
  <c r="F12" i="10"/>
  <c r="J18" i="1" l="1"/>
  <c r="J36" i="1" s="1"/>
  <c r="I36" i="1"/>
  <c r="F12" i="14"/>
</calcChain>
</file>

<file path=xl/sharedStrings.xml><?xml version="1.0" encoding="utf-8"?>
<sst xmlns="http://schemas.openxmlformats.org/spreadsheetml/2006/main" count="354" uniqueCount="245">
  <si>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</si>
  <si>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</si>
  <si>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</si>
  <si>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</si>
  <si>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</si>
  <si>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</si>
  <si>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</si>
  <si>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</si>
  <si>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</si>
  <si>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</si>
  <si>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</si>
  <si>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</si>
  <si>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</si>
  <si>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</si>
  <si>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</si>
  <si>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</si>
  <si>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</si>
  <si>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</si>
  <si>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</si>
  <si>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</si>
  <si>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</si>
  <si>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</si>
  <si>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</si>
  <si>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</si>
  <si>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</si>
  <si>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</si>
  <si>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</si>
  <si>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</si>
  <si>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</si>
  <si>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</si>
  <si>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</si>
  <si>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</si>
  <si>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</si>
  <si>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</si>
  <si>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</si>
  <si>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</si>
  <si>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</si>
  <si>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</si>
  <si>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</si>
  <si>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</si>
  <si>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</si>
  <si>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</si>
  <si>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</si>
  <si>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</si>
  <si>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</si>
  <si>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</si>
  <si>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</si>
  <si>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</si>
  <si>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</si>
  <si>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</si>
  <si>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</si>
  <si>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</si>
  <si>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</si>
  <si>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</si>
  <si>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</si>
  <si>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</si>
  <si>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</si>
  <si>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</si>
  <si>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</si>
  <si>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</si>
  <si>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</si>
  <si>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</si>
  <si>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</si>
  <si>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</si>
  <si>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</si>
  <si>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</si>
  <si>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</si>
  <si>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</si>
  <si>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</si>
  <si>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</si>
  <si>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</si>
  <si>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</si>
  <si>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</si>
  <si>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</si>
  <si>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</si>
  <si>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</si>
  <si>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</si>
  <si>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</si>
  <si>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</si>
  <si>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</si>
  <si>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</si>
  <si>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</si>
  <si>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</si>
  <si>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</si>
  <si>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</si>
  <si>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</si>
  <si>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</si>
  <si>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</si>
  <si>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</si>
  <si>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</si>
  <si>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</si>
  <si>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</si>
  <si>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</si>
  <si>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</si>
  <si>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</si>
  <si>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</si>
  <si>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</si>
  <si>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</si>
  <si>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</si>
  <si>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</si>
  <si>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</si>
  <si>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</si>
  <si>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</si>
  <si>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</si>
  <si>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</si>
  <si>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</si>
  <si>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</si>
  <si>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</si>
  <si>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</si>
  <si>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</si>
  <si>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</si>
  <si>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</si>
  <si>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</si>
  <si>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</si>
  <si>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</si>
  <si>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</si>
  <si>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</si>
  <si>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</si>
  <si>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5"/>
  </si>
  <si>
    <t>(単位：円)</t>
  </si>
  <si>
    <t>現金</t>
    <rPh sb="0" eb="2">
      <t>ゲンキン</t>
    </rPh>
    <phoneticPr fontId="4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</si>
  <si>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4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</si>
  <si>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4"/>
  </si>
  <si>
    <t>国庫支出金</t>
    <rPh sb="0" eb="2">
      <t>コッコ</t>
    </rPh>
    <rPh sb="2" eb="5">
      <t>シシュツキン</t>
    </rPh>
    <phoneticPr fontId="5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</si>
  <si>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</si>
  <si>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</si>
  <si>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</si>
  <si>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</si>
  <si>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</si>
  <si>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5"/>
  </si>
  <si>
    <t>県支出金</t>
    <rPh sb="0" eb="1">
      <t>ケン</t>
    </rPh>
    <rPh sb="1" eb="3">
      <t>シシュツ</t>
    </rPh>
    <rPh sb="3" eb="4">
      <t>キン</t>
    </rPh>
    <phoneticPr fontId="5"/>
  </si>
  <si>
    <t>その他</t>
    <rPh sb="2" eb="3">
      <t>タ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</si>
  <si>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</si>
  <si>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</si>
  <si>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</si>
  <si>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</si>
  <si>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</si>
  <si>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-</t>
    <phoneticPr fontId="5"/>
  </si>
  <si>
    <t>税等交付金</t>
    <rPh sb="1" eb="2">
      <t>ナド</t>
    </rPh>
    <phoneticPr fontId="5"/>
  </si>
  <si>
    <t>寄付金</t>
    <rPh sb="0" eb="3">
      <t>キフキン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</si>
  <si>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</si>
  <si>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</si>
  <si>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</si>
  <si>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</si>
  <si>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</si>
  <si>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</si>
  <si>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</si>
  <si>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</si>
  <si>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</si>
  <si>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</si>
  <si>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</si>
  <si>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</si>
  <si>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</si>
  <si>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</si>
  <si>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</si>
  <si>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</si>
  <si>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</si>
  <si>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</si>
  <si>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</si>
  <si>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</si>
  <si>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</si>
  <si>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</si>
  <si>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</si>
  <si>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</si>
  <si>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</si>
  <si>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</si>
  <si>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</si>
  <si>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</si>
  <si>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</si>
  <si>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自治体名：見附市</t>
    <rPh sb="5" eb="8">
      <t>ミツケシ</t>
    </rPh>
    <phoneticPr fontId="5"/>
  </si>
  <si>
    <t>長岡地域土地開発公社出資金</t>
    <rPh sb="0" eb="2">
      <t>ナガオカ</t>
    </rPh>
    <rPh sb="2" eb="4">
      <t>チイキ</t>
    </rPh>
    <rPh sb="4" eb="6">
      <t>トチ</t>
    </rPh>
    <rPh sb="6" eb="8">
      <t>カイハツ</t>
    </rPh>
    <rPh sb="8" eb="10">
      <t>コウシャ</t>
    </rPh>
    <rPh sb="10" eb="13">
      <t>シュッシキン</t>
    </rPh>
    <phoneticPr fontId="5"/>
  </si>
  <si>
    <t>新潟県農業信用基金協会出資金</t>
  </si>
  <si>
    <t>新潟県信用保証協会出捐金</t>
  </si>
  <si>
    <t xml:space="preserve">(社）新潟県私学振興会出資金 </t>
  </si>
  <si>
    <t>新潟県住宅供給公社出資金</t>
  </si>
  <si>
    <t>(公社)新潟県畜産協会出資金</t>
  </si>
  <si>
    <t>(財)新潟県労働者信用基金協会出捐金</t>
  </si>
  <si>
    <t>(社)新潟県農林公社出資金</t>
  </si>
  <si>
    <t>(財)にいがた産業創造機構出捐金</t>
  </si>
  <si>
    <t>(財)日本立地ｾﾝﾀｰﾃｸﾉﾎﾟﾘｽ債務保証基金出捐金</t>
  </si>
  <si>
    <t>(財)新潟県国際交流協会出捐金</t>
  </si>
  <si>
    <t>(福)刈谷田福祉会出捐金</t>
  </si>
  <si>
    <t>(財)砂防フロンティア整備推進機構出捐金</t>
  </si>
  <si>
    <t xml:space="preserve">(財)新潟県都市緑花センター出資金 </t>
  </si>
  <si>
    <t xml:space="preserve">(財)新潟県暴力追放運動推進センター出捐金 </t>
  </si>
  <si>
    <t>(財)新潟県環境保全事業団出捐金</t>
  </si>
  <si>
    <t>中越よつば森林組合出資金</t>
  </si>
  <si>
    <t xml:space="preserve">(福)見附福祉会出捐金 </t>
  </si>
  <si>
    <t>地方公共団体金融機構出資金</t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</si>
  <si>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</si>
  <si>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</si>
  <si>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退職手当基金</t>
    <rPh sb="0" eb="2">
      <t>タイショク</t>
    </rPh>
    <rPh sb="2" eb="4">
      <t>テアテ</t>
    </rPh>
    <rPh sb="4" eb="6">
      <t>キキン</t>
    </rPh>
    <phoneticPr fontId="3"/>
  </si>
  <si>
    <t>総合保健福祉施設等整備基金</t>
    <rPh sb="0" eb="2">
      <t>ソウゴウ</t>
    </rPh>
    <rPh sb="2" eb="4">
      <t>ホケン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キキン</t>
    </rPh>
    <phoneticPr fontId="3"/>
  </si>
  <si>
    <t>教育施設建設基金</t>
    <rPh sb="0" eb="2">
      <t>キョウイク</t>
    </rPh>
    <rPh sb="2" eb="4">
      <t>シセツ</t>
    </rPh>
    <rPh sb="4" eb="6">
      <t>ケンセツ</t>
    </rPh>
    <rPh sb="6" eb="8">
      <t>キキン</t>
    </rPh>
    <phoneticPr fontId="3"/>
  </si>
  <si>
    <t>公園等整備基金</t>
    <rPh sb="0" eb="2">
      <t>コウエン</t>
    </rPh>
    <rPh sb="2" eb="3">
      <t>トウ</t>
    </rPh>
    <rPh sb="3" eb="5">
      <t>セイビ</t>
    </rPh>
    <rPh sb="5" eb="7">
      <t>キキン</t>
    </rPh>
    <phoneticPr fontId="3"/>
  </si>
  <si>
    <t>見附小学校図書購入事業事業基金</t>
    <rPh sb="0" eb="2">
      <t>ミツケ</t>
    </rPh>
    <rPh sb="2" eb="5">
      <t>ショウガッコウ</t>
    </rPh>
    <rPh sb="5" eb="7">
      <t>トショ</t>
    </rPh>
    <rPh sb="7" eb="9">
      <t>コウニュウ</t>
    </rPh>
    <rPh sb="9" eb="11">
      <t>ジギョウ</t>
    </rPh>
    <rPh sb="11" eb="13">
      <t>ジギョウ</t>
    </rPh>
    <rPh sb="13" eb="15">
      <t>キキン</t>
    </rPh>
    <phoneticPr fontId="3"/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</si>
  <si>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3"/>
  </si>
  <si>
    <t>ボランティア活動推進基金</t>
    <rPh sb="6" eb="8">
      <t>カツドウ</t>
    </rPh>
    <rPh sb="8" eb="10">
      <t>スイシン</t>
    </rPh>
    <rPh sb="10" eb="12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</si>
  <si>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</si>
  <si>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国際交流基金</t>
    <rPh sb="0" eb="2">
      <t>コクサイ</t>
    </rPh>
    <rPh sb="2" eb="4">
      <t>コウリュウ</t>
    </rPh>
    <rPh sb="4" eb="6">
      <t>キキン</t>
    </rPh>
    <phoneticPr fontId="3"/>
  </si>
  <si>
    <t>ふるさと農村活性化基金</t>
    <rPh sb="4" eb="6">
      <t>ノウソン</t>
    </rPh>
    <rPh sb="6" eb="8">
      <t>カッセイ</t>
    </rPh>
    <rPh sb="8" eb="9">
      <t>カ</t>
    </rPh>
    <rPh sb="9" eb="11">
      <t>キキン</t>
    </rPh>
    <phoneticPr fontId="3"/>
  </si>
  <si>
    <t>防災まちづくり基金</t>
    <rPh sb="0" eb="2">
      <t>ボウサイ</t>
    </rPh>
    <rPh sb="7" eb="9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</si>
  <si>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</si>
  <si>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森林環境整備基金</t>
    <rPh sb="0" eb="6">
      <t>シンリンカンキョウセイビ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</si>
  <si>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</si>
  <si>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奨学金基金</t>
    <rPh sb="0" eb="3">
      <t>ショウガクキン</t>
    </rPh>
    <rPh sb="3" eb="5">
      <t>キキン</t>
    </rPh>
    <phoneticPr fontId="3"/>
  </si>
  <si>
    <t>旅券印紙・証紙購買基金</t>
    <rPh sb="0" eb="2">
      <t>リョケン</t>
    </rPh>
    <rPh sb="2" eb="4">
      <t>インシ</t>
    </rPh>
    <rPh sb="5" eb="7">
      <t>ショウシ</t>
    </rPh>
    <rPh sb="7" eb="9">
      <t>コウバイ</t>
    </rPh>
    <rPh sb="9" eb="11">
      <t>キキン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</si>
  <si>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</si>
  <si>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私立幼稚園・認定こども園施設型給付費負担金</t>
  </si>
  <si>
    <t>多面的機能支払補助金</t>
  </si>
  <si>
    <t>年度：令和2年度</t>
    <phoneticPr fontId="5"/>
  </si>
  <si>
    <t>株券</t>
    <rPh sb="0" eb="2">
      <t>カブケン</t>
    </rPh>
    <phoneticPr fontId="5"/>
  </si>
  <si>
    <t>指定金銭信託契約証書</t>
  </si>
  <si>
    <t>市民税（個人）</t>
    <rPh sb="0" eb="3">
      <t>シミンゼイ</t>
    </rPh>
    <rPh sb="4" eb="6">
      <t>コジン</t>
    </rPh>
    <phoneticPr fontId="3"/>
  </si>
  <si>
    <t>市民税（法人）</t>
    <rPh sb="0" eb="3">
      <t>シミンゼイ</t>
    </rPh>
    <rPh sb="4" eb="6">
      <t>ホウジン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</si>
  <si>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</si>
  <si>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</si>
  <si>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</si>
  <si>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市民税（個人）</t>
    <rPh sb="0" eb="3">
      <t>シミンゼイ</t>
    </rPh>
    <rPh sb="4" eb="6">
      <t>コジン</t>
    </rPh>
    <phoneticPr fontId="4"/>
  </si>
  <si>
    <t>市民税（法人）</t>
    <rPh sb="0" eb="3">
      <t>シミンゼイ</t>
    </rPh>
    <rPh sb="4" eb="6">
      <t>ホウジン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</si>
  <si>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</si>
  <si>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5">
      <t>ケイジドウシャゼイ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</si>
  <si>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</si>
  <si>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使用料及び手数料</t>
    <rPh sb="0" eb="4">
      <t>シヨウリョウオヨ</t>
    </rPh>
    <rPh sb="5" eb="8">
      <t>テスウリョウ</t>
    </rPh>
    <phoneticPr fontId="4"/>
  </si>
  <si>
    <t>地元融雪井戸整備工事補助金</t>
  </si>
  <si>
    <t>新潟県</t>
    <rPh sb="0" eb="3">
      <t>ニイガタケン</t>
    </rPh>
    <phoneticPr fontId="3"/>
  </si>
  <si>
    <t>県営農村地域防災減災事業負担金　県営ため池等整備事業負担金　名木野地区</t>
  </si>
  <si>
    <t>県営農村地域防災減災事業負担金　県営ため池等整備事業負担金　大江下流部地区</t>
  </si>
  <si>
    <t>浄化槽設置整備事業補助金</t>
  </si>
  <si>
    <t>その他</t>
    <rPh sb="2" eb="3">
      <t>タ</t>
    </rPh>
    <phoneticPr fontId="3"/>
  </si>
  <si>
    <t>療養給付費負担金</t>
  </si>
  <si>
    <t>後期高齢者医療特別会計</t>
    <rPh sb="7" eb="9">
      <t>トクベツ</t>
    </rPh>
    <rPh sb="9" eb="11">
      <t>カイケイ</t>
    </rPh>
    <phoneticPr fontId="3"/>
  </si>
  <si>
    <t>幼稚園・認定こども園運営法人</t>
    <rPh sb="0" eb="3">
      <t>ヨウチエン</t>
    </rPh>
    <rPh sb="4" eb="6">
      <t>ニンテイ</t>
    </rPh>
    <rPh sb="9" eb="10">
      <t>エン</t>
    </rPh>
    <rPh sb="10" eb="12">
      <t>ウンエイ</t>
    </rPh>
    <rPh sb="12" eb="14">
      <t>ホウジン</t>
    </rPh>
    <phoneticPr fontId="3"/>
  </si>
  <si>
    <t>見附市広域協定運営委員会ほか</t>
  </si>
  <si>
    <t>見附市地域公共交通活性化協議会負担金</t>
  </si>
  <si>
    <t>見附市地域公共交通活性化協議会</t>
  </si>
  <si>
    <t>地域ふるさとづくり活動交付金</t>
  </si>
  <si>
    <t>地域コミュニティ</t>
    <rPh sb="0" eb="2">
      <t>チイキ</t>
    </rPh>
    <phoneticPr fontId="3"/>
  </si>
  <si>
    <t>地元融雪井戸維持運営費補助金</t>
  </si>
  <si>
    <t>各地区消雪組合</t>
    <rPh sb="0" eb="3">
      <t>カクチク</t>
    </rPh>
    <rPh sb="3" eb="5">
      <t>ショウセツ</t>
    </rPh>
    <rPh sb="5" eb="7">
      <t>クミアイ</t>
    </rPh>
    <phoneticPr fontId="3"/>
  </si>
  <si>
    <t>観光物産協会補助金</t>
  </si>
  <si>
    <t>（一社）見附市観光物産協会</t>
    <rPh sb="1" eb="3">
      <t>イッシャ</t>
    </rPh>
    <rPh sb="4" eb="7">
      <t>ミツケシ</t>
    </rPh>
    <rPh sb="7" eb="9">
      <t>カンコウ</t>
    </rPh>
    <rPh sb="9" eb="11">
      <t>ブッサン</t>
    </rPh>
    <rPh sb="11" eb="13">
      <t>キョウカイ</t>
    </rPh>
    <phoneticPr fontId="3"/>
  </si>
  <si>
    <t>私立保育園未満児保育事業補助金</t>
  </si>
  <si>
    <t>保育所運営社会福祉法人</t>
    <rPh sb="0" eb="2">
      <t>ホイク</t>
    </rPh>
    <rPh sb="2" eb="3">
      <t>ジョ</t>
    </rPh>
    <rPh sb="3" eb="5">
      <t>ウンエイ</t>
    </rPh>
    <rPh sb="5" eb="7">
      <t>シャカイ</t>
    </rPh>
    <rPh sb="7" eb="9">
      <t>フクシ</t>
    </rPh>
    <rPh sb="9" eb="11">
      <t>ホウジン</t>
    </rPh>
    <phoneticPr fontId="3"/>
  </si>
  <si>
    <t>特別定額給付金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</si>
</sst>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_ * #,##0_ ;[Red]_ * \-#,##0_ ;_ * &quot;-&quot;_ ;_ @_ "/>
    <numFmt numFmtId="178" formatCode="_ * #,##0_ ;[Black]_ * \△#,##0_ ;_ * &quot;-&quot;_ ;_ @_ "/>
  </numFmts>
  <fonts count="9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B4EE-A446-4093-8ABC-E344EE884BC0}">
  <dimension ref="A1:H23"/>
  <sheetViews>
    <sheetView tabSelected="1" zoomScale="70" zoomScaleNormal="70" workbookViewId="0"/>
  </sheetViews>
  <sheetFormatPr defaultColWidth="8.9140625" defaultRowHeight="11" x14ac:dyDescent="0.2"/>
  <cols>
    <col min="1" max="1" width="30.83203125" style="4" customWidth="1"/>
    <col min="2" max="8" width="15.83203125" style="4" customWidth="1"/>
    <col min="9" max="16384" width="8.9140625" style="4"/>
  </cols>
  <sheetData>
    <row r="1" spans="1:8" ht="21" x14ac:dyDescent="0.2">
      <c r="A1" s="29" t="s">
        <v>160</v>
      </c>
      <c r="B1" s="29"/>
      <c r="C1" s="29"/>
      <c r="D1" s="29"/>
      <c r="E1" s="29"/>
      <c r="F1" s="29"/>
      <c r="G1" s="29"/>
      <c r="H1" s="29"/>
    </row>
    <row r="2" spans="1:8" ht="13" x14ac:dyDescent="0.2">
      <c r="A2" s="7" t="s">
        <v>169</v>
      </c>
      <c r="B2" s="7"/>
      <c r="C2" s="7"/>
      <c r="D2" s="7"/>
      <c r="E2" s="7"/>
      <c r="F2" s="7"/>
      <c r="G2" s="7"/>
      <c r="H2" s="7"/>
    </row>
    <row r="3" spans="1:8" ht="13" x14ac:dyDescent="0.2">
      <c r="A3" s="7" t="s">
        <v>210</v>
      </c>
      <c r="B3" s="7"/>
      <c r="C3" s="7"/>
      <c r="D3" s="7"/>
      <c r="E3" s="7"/>
      <c r="F3" s="7"/>
      <c r="G3" s="7"/>
      <c r="H3" s="7"/>
    </row>
    <row r="4" spans="1:8" ht="13" x14ac:dyDescent="0.2">
      <c r="A4" s="7"/>
      <c r="B4" s="7"/>
      <c r="C4" s="7"/>
      <c r="D4" s="7"/>
      <c r="E4" s="7"/>
      <c r="F4" s="7"/>
      <c r="G4" s="7"/>
      <c r="H4" s="6" t="s">
        <v>159</v>
      </c>
    </row>
    <row r="5" spans="1:8" ht="33" x14ac:dyDescent="0.2">
      <c r="A5" s="28" t="s">
        <v>90</v>
      </c>
      <c r="B5" s="27" t="s">
        <v>158</v>
      </c>
      <c r="C5" s="27" t="s">
        <v>157</v>
      </c>
      <c r="D5" s="27" t="s">
        <v>156</v>
      </c>
      <c r="E5" s="27" t="s">
        <v>155</v>
      </c>
      <c r="F5" s="27" t="s">
        <v>154</v>
      </c>
      <c r="G5" s="27" t="s">
        <v>153</v>
      </c>
      <c r="H5" s="27" t="s">
        <v>152</v>
      </c>
    </row>
    <row r="6" spans="1:8" x14ac:dyDescent="0.2">
      <c r="A6" s="5" t="s">
        <v>151</v>
      </c>
      <c r="B6" s="30">
        <v>49209397868</v>
      </c>
      <c r="C6" s="30">
        <v>326139030</v>
      </c>
      <c r="D6" s="30">
        <v>0</v>
      </c>
      <c r="E6" s="30">
        <v>49535536898</v>
      </c>
      <c r="F6" s="30">
        <v>18251556046</v>
      </c>
      <c r="G6" s="30">
        <v>920033781</v>
      </c>
      <c r="H6" s="30">
        <v>31283980852</v>
      </c>
    </row>
    <row r="7" spans="1:8" x14ac:dyDescent="0.2">
      <c r="A7" s="5" t="s">
        <v>145</v>
      </c>
      <c r="B7" s="30">
        <v>11018851586</v>
      </c>
      <c r="C7" s="30">
        <v>125970</v>
      </c>
      <c r="D7" s="30">
        <v>0</v>
      </c>
      <c r="E7" s="30">
        <v>11018977556</v>
      </c>
      <c r="F7" s="30">
        <v>0</v>
      </c>
      <c r="G7" s="30">
        <v>0</v>
      </c>
      <c r="H7" s="30">
        <v>11018977556</v>
      </c>
    </row>
    <row r="8" spans="1:8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2">
      <c r="A9" s="5" t="s">
        <v>144</v>
      </c>
      <c r="B9" s="30">
        <v>32514532175</v>
      </c>
      <c r="C9" s="30">
        <v>176915320</v>
      </c>
      <c r="D9" s="30">
        <v>0</v>
      </c>
      <c r="E9" s="30">
        <v>32691447495</v>
      </c>
      <c r="F9" s="30">
        <v>17167271498</v>
      </c>
      <c r="G9" s="30">
        <v>831575700</v>
      </c>
      <c r="H9" s="30">
        <v>15524175997</v>
      </c>
    </row>
    <row r="10" spans="1:8" x14ac:dyDescent="0.2">
      <c r="A10" s="5" t="s">
        <v>143</v>
      </c>
      <c r="B10" s="30">
        <v>1690477507</v>
      </c>
      <c r="C10" s="30">
        <v>115085740</v>
      </c>
      <c r="D10" s="30">
        <v>0</v>
      </c>
      <c r="E10" s="30">
        <v>1805563247</v>
      </c>
      <c r="F10" s="30">
        <v>1084284548</v>
      </c>
      <c r="G10" s="30">
        <v>88458081</v>
      </c>
      <c r="H10" s="30">
        <v>721278699</v>
      </c>
    </row>
    <row r="11" spans="1:8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2">
      <c r="A15" s="5" t="s">
        <v>142</v>
      </c>
      <c r="B15" s="30">
        <v>3985536600</v>
      </c>
      <c r="C15" s="30">
        <v>34012000</v>
      </c>
      <c r="D15" s="30">
        <v>0</v>
      </c>
      <c r="E15" s="30">
        <v>4019548600</v>
      </c>
      <c r="F15" s="30">
        <v>0</v>
      </c>
      <c r="G15" s="30">
        <v>0</v>
      </c>
      <c r="H15" s="30">
        <v>4019548600</v>
      </c>
    </row>
    <row r="16" spans="1:8" x14ac:dyDescent="0.2">
      <c r="A16" s="5" t="s">
        <v>146</v>
      </c>
      <c r="B16" s="30">
        <v>10851736832</v>
      </c>
      <c r="C16" s="30">
        <v>512963498</v>
      </c>
      <c r="D16" s="30">
        <v>0</v>
      </c>
      <c r="E16" s="30">
        <v>11364700330</v>
      </c>
      <c r="F16" s="30">
        <v>4086030063</v>
      </c>
      <c r="G16" s="30">
        <v>335900827</v>
      </c>
      <c r="H16" s="30">
        <v>7278670267</v>
      </c>
    </row>
    <row r="17" spans="1:8" x14ac:dyDescent="0.2">
      <c r="A17" s="5" t="s">
        <v>145</v>
      </c>
      <c r="B17" s="30">
        <v>686094060</v>
      </c>
      <c r="C17" s="30">
        <v>14682805</v>
      </c>
      <c r="D17" s="30">
        <v>0</v>
      </c>
      <c r="E17" s="30">
        <v>700776865</v>
      </c>
      <c r="F17" s="30">
        <v>0</v>
      </c>
      <c r="G17" s="30">
        <v>0</v>
      </c>
      <c r="H17" s="30">
        <v>700776865</v>
      </c>
    </row>
    <row r="18" spans="1:8" x14ac:dyDescent="0.2">
      <c r="A18" s="5" t="s">
        <v>144</v>
      </c>
      <c r="B18" s="30">
        <v>277221714</v>
      </c>
      <c r="C18" s="30">
        <v>179478513</v>
      </c>
      <c r="D18" s="30">
        <v>0</v>
      </c>
      <c r="E18" s="30">
        <v>456700227</v>
      </c>
      <c r="F18" s="30">
        <v>210634335</v>
      </c>
      <c r="G18" s="30">
        <v>9570597</v>
      </c>
      <c r="H18" s="30">
        <v>246065892</v>
      </c>
    </row>
    <row r="19" spans="1:8" x14ac:dyDescent="0.2">
      <c r="A19" s="5" t="s">
        <v>143</v>
      </c>
      <c r="B19" s="30">
        <v>9640204183</v>
      </c>
      <c r="C19" s="30">
        <v>310255180</v>
      </c>
      <c r="D19" s="30">
        <v>0</v>
      </c>
      <c r="E19" s="30">
        <v>9950459363</v>
      </c>
      <c r="F19" s="30">
        <v>3874551860</v>
      </c>
      <c r="G19" s="30">
        <v>326119263</v>
      </c>
      <c r="H19" s="30">
        <v>6075907503</v>
      </c>
    </row>
    <row r="20" spans="1:8" x14ac:dyDescent="0.2">
      <c r="A20" s="5" t="s">
        <v>61</v>
      </c>
      <c r="B20" s="30">
        <v>10548360</v>
      </c>
      <c r="C20" s="30">
        <v>0</v>
      </c>
      <c r="D20" s="30">
        <v>0</v>
      </c>
      <c r="E20" s="30">
        <v>10548360</v>
      </c>
      <c r="F20" s="30">
        <v>843868</v>
      </c>
      <c r="G20" s="30">
        <v>210967</v>
      </c>
      <c r="H20" s="30">
        <v>9704492</v>
      </c>
    </row>
    <row r="21" spans="1:8" x14ac:dyDescent="0.2">
      <c r="A21" s="5" t="s">
        <v>142</v>
      </c>
      <c r="B21" s="30">
        <v>237668515</v>
      </c>
      <c r="C21" s="30">
        <v>8547000</v>
      </c>
      <c r="D21" s="30">
        <v>0</v>
      </c>
      <c r="E21" s="30">
        <v>246215515</v>
      </c>
      <c r="F21" s="30">
        <v>0</v>
      </c>
      <c r="G21" s="30">
        <v>0</v>
      </c>
      <c r="H21" s="30">
        <v>246215515</v>
      </c>
    </row>
    <row r="22" spans="1:8" x14ac:dyDescent="0.2">
      <c r="A22" s="5" t="s">
        <v>141</v>
      </c>
      <c r="B22" s="30">
        <v>3957790317</v>
      </c>
      <c r="C22" s="30">
        <v>102661163</v>
      </c>
      <c r="D22" s="30">
        <v>0</v>
      </c>
      <c r="E22" s="30">
        <v>4060451480</v>
      </c>
      <c r="F22" s="30">
        <v>2508180087</v>
      </c>
      <c r="G22" s="30">
        <v>295526297</v>
      </c>
      <c r="H22" s="30">
        <v>1552271393</v>
      </c>
    </row>
    <row r="23" spans="1:8" x14ac:dyDescent="0.2">
      <c r="A23" s="5" t="s">
        <v>10</v>
      </c>
      <c r="B23" s="30">
        <v>64018925017</v>
      </c>
      <c r="C23" s="30">
        <v>941763691</v>
      </c>
      <c r="D23" s="30">
        <v>0</v>
      </c>
      <c r="E23" s="30">
        <v>64960688708</v>
      </c>
      <c r="F23" s="30">
        <v>24845766196</v>
      </c>
      <c r="G23" s="30">
        <v>1551460905</v>
      </c>
      <c r="H23" s="30">
        <v>40114922512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10" width="12.83203125" style="4" customWidth="1"/>
    <col min="11" max="16384" width="8.9140625" style="4"/>
  </cols>
  <sheetData>
    <row r="1" spans="1:10" ht="21" x14ac:dyDescent="0.3">
      <c r="A1" s="8" t="s">
        <v>76</v>
      </c>
    </row>
    <row r="2" spans="1:10" ht="13" x14ac:dyDescent="0.2">
      <c r="A2" s="7" t="str">
        <f>有形固定資産の明細!A2</f>
        <v>自治体名：見附市</v>
      </c>
    </row>
    <row r="3" spans="1:10" ht="13" x14ac:dyDescent="0.2">
      <c r="A3" s="7" t="str">
        <f>有形固定資産の明細!A3</f>
        <v>年度：令和2年度</v>
      </c>
    </row>
    <row r="4" spans="1:10" ht="13" x14ac:dyDescent="0.2">
      <c r="J4" s="6" t="s">
        <v>119</v>
      </c>
    </row>
    <row r="5" spans="1:10" ht="22.5" customHeight="1" x14ac:dyDescent="0.2">
      <c r="A5" s="11" t="s">
        <v>46</v>
      </c>
      <c r="B5" s="1" t="s">
        <v>77</v>
      </c>
      <c r="C5" s="2" t="s">
        <v>78</v>
      </c>
      <c r="D5" s="2" t="s">
        <v>79</v>
      </c>
      <c r="E5" s="2" t="s">
        <v>80</v>
      </c>
      <c r="F5" s="2" t="s">
        <v>81</v>
      </c>
      <c r="G5" s="2" t="s">
        <v>82</v>
      </c>
      <c r="H5" s="2" t="s">
        <v>83</v>
      </c>
      <c r="I5" s="2" t="s">
        <v>84</v>
      </c>
      <c r="J5" s="1" t="s">
        <v>85</v>
      </c>
    </row>
    <row r="6" spans="1:10" ht="18" customHeight="1" x14ac:dyDescent="0.2">
      <c r="A6" s="23">
        <f>SUM(B6:J6)</f>
        <v>21715431670</v>
      </c>
      <c r="B6" s="21">
        <v>1721676000</v>
      </c>
      <c r="C6" s="21">
        <v>1735468000</v>
      </c>
      <c r="D6" s="21">
        <v>1681803000</v>
      </c>
      <c r="E6" s="21">
        <v>1602341000</v>
      </c>
      <c r="F6" s="21">
        <v>1519687000</v>
      </c>
      <c r="G6" s="21">
        <v>7760745000</v>
      </c>
      <c r="H6" s="21">
        <v>5693711670</v>
      </c>
      <c r="I6" s="21">
        <v>0</v>
      </c>
      <c r="J6" s="21">
        <v>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2" width="112.83203125" style="4" customWidth="1"/>
    <col min="3" max="16384" width="8.9140625" style="4"/>
  </cols>
  <sheetData>
    <row r="1" spans="1:2" ht="21" x14ac:dyDescent="0.3">
      <c r="A1" s="8" t="s">
        <v>86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年度：令和2年度</v>
      </c>
    </row>
    <row r="4" spans="1:2" ht="13" x14ac:dyDescent="0.2">
      <c r="B4" s="6" t="s">
        <v>119</v>
      </c>
    </row>
    <row r="5" spans="1:2" ht="22.5" customHeight="1" x14ac:dyDescent="0.2">
      <c r="A5" s="14" t="s">
        <v>87</v>
      </c>
      <c r="B5" s="1" t="s">
        <v>88</v>
      </c>
    </row>
    <row r="6" spans="1:2" ht="18" customHeight="1" x14ac:dyDescent="0.2">
      <c r="A6" s="23">
        <v>0</v>
      </c>
      <c r="B6" s="9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="70" zoomScaleNormal="70" workbookViewId="0"/>
  </sheetViews>
  <sheetFormatPr defaultColWidth="8.9140625" defaultRowHeight="11" x14ac:dyDescent="0.2"/>
  <cols>
    <col min="1" max="1" width="18.83203125" style="4" customWidth="1"/>
    <col min="2" max="6" width="20.83203125" style="4" customWidth="1"/>
    <col min="7" max="16384" width="8.9140625" style="4"/>
  </cols>
  <sheetData>
    <row r="1" spans="1:6" ht="21" x14ac:dyDescent="0.3">
      <c r="A1" s="8" t="s">
        <v>89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年度：令和2年度</v>
      </c>
    </row>
    <row r="4" spans="1:6" ht="13" x14ac:dyDescent="0.2">
      <c r="F4" s="6" t="s">
        <v>119</v>
      </c>
    </row>
    <row r="5" spans="1:6" ht="22.5" customHeight="1" x14ac:dyDescent="0.2">
      <c r="A5" s="33" t="s">
        <v>90</v>
      </c>
      <c r="B5" s="33" t="s">
        <v>91</v>
      </c>
      <c r="C5" s="33" t="s">
        <v>92</v>
      </c>
      <c r="D5" s="33" t="s">
        <v>93</v>
      </c>
      <c r="E5" s="33"/>
      <c r="F5" s="33" t="s">
        <v>94</v>
      </c>
    </row>
    <row r="6" spans="1:6" ht="22.5" customHeight="1" x14ac:dyDescent="0.2">
      <c r="A6" s="33"/>
      <c r="B6" s="33"/>
      <c r="C6" s="33"/>
      <c r="D6" s="1" t="s">
        <v>95</v>
      </c>
      <c r="E6" s="1" t="s">
        <v>30</v>
      </c>
      <c r="F6" s="33"/>
    </row>
    <row r="7" spans="1:6" ht="18" customHeight="1" x14ac:dyDescent="0.2">
      <c r="A7" s="5" t="s">
        <v>132</v>
      </c>
      <c r="B7" s="21">
        <v>4386941187</v>
      </c>
      <c r="C7" s="21">
        <v>394201120</v>
      </c>
      <c r="D7" s="21">
        <v>349946714</v>
      </c>
      <c r="E7" s="21">
        <v>0</v>
      </c>
      <c r="F7" s="21">
        <f>B7+C7-D7-E7</f>
        <v>4431195593</v>
      </c>
    </row>
    <row r="8" spans="1:6" ht="18" customHeight="1" x14ac:dyDescent="0.2">
      <c r="A8" s="5" t="s">
        <v>133</v>
      </c>
      <c r="B8" s="21">
        <v>2010073659</v>
      </c>
      <c r="C8" s="21">
        <v>19416443</v>
      </c>
      <c r="D8" s="21">
        <v>0</v>
      </c>
      <c r="E8" s="21">
        <v>0</v>
      </c>
      <c r="F8" s="21">
        <f t="shared" ref="F8:F11" si="0">B8+C8-D8-E8</f>
        <v>2029490102</v>
      </c>
    </row>
    <row r="9" spans="1:6" ht="18" customHeight="1" x14ac:dyDescent="0.2">
      <c r="A9" s="5" t="s">
        <v>134</v>
      </c>
      <c r="B9" s="21">
        <v>174973357</v>
      </c>
      <c r="C9" s="21">
        <v>176144107</v>
      </c>
      <c r="D9" s="21">
        <v>174973357</v>
      </c>
      <c r="E9" s="21">
        <v>0</v>
      </c>
      <c r="F9" s="21">
        <f t="shared" si="0"/>
        <v>176144107</v>
      </c>
    </row>
    <row r="10" spans="1:6" ht="18" customHeight="1" x14ac:dyDescent="0.2">
      <c r="A10" s="5" t="s">
        <v>135</v>
      </c>
      <c r="B10" s="21">
        <v>0</v>
      </c>
      <c r="C10" s="21">
        <v>0</v>
      </c>
      <c r="D10" s="21">
        <v>0</v>
      </c>
      <c r="E10" s="21">
        <v>0</v>
      </c>
      <c r="F10" s="21">
        <f t="shared" si="0"/>
        <v>0</v>
      </c>
    </row>
    <row r="11" spans="1:6" ht="18" customHeight="1" x14ac:dyDescent="0.2">
      <c r="A11" s="5" t="s">
        <v>136</v>
      </c>
      <c r="B11" s="21">
        <v>0</v>
      </c>
      <c r="C11" s="21">
        <v>0</v>
      </c>
      <c r="D11" s="21">
        <v>0</v>
      </c>
      <c r="E11" s="21">
        <v>0</v>
      </c>
      <c r="F11" s="21">
        <f t="shared" si="0"/>
        <v>0</v>
      </c>
    </row>
    <row r="12" spans="1:6" ht="18" customHeight="1" x14ac:dyDescent="0.2">
      <c r="A12" s="3" t="s">
        <v>10</v>
      </c>
      <c r="B12" s="21">
        <f>SUM(B7:B11)</f>
        <v>6571988203</v>
      </c>
      <c r="C12" s="21">
        <f t="shared" ref="C12:F12" si="1">SUM(C7:C11)</f>
        <v>589761670</v>
      </c>
      <c r="D12" s="21">
        <f t="shared" si="1"/>
        <v>524920071</v>
      </c>
      <c r="E12" s="21">
        <f t="shared" si="1"/>
        <v>0</v>
      </c>
      <c r="F12" s="21">
        <f t="shared" si="1"/>
        <v>6636829802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"/>
  <sheetViews>
    <sheetView zoomScale="70" zoomScaleNormal="70" workbookViewId="0"/>
  </sheetViews>
  <sheetFormatPr defaultColWidth="8.9140625" defaultRowHeight="11" x14ac:dyDescent="0.2"/>
  <cols>
    <col min="1" max="1" width="25.83203125" style="4" customWidth="1"/>
    <col min="2" max="2" width="43.5" style="4" bestFit="1" customWidth="1"/>
    <col min="3" max="5" width="16.83203125" style="4" customWidth="1"/>
    <col min="6" max="16384" width="8.9140625" style="4"/>
  </cols>
  <sheetData>
    <row r="1" spans="1:5" ht="21" x14ac:dyDescent="0.3">
      <c r="A1" s="8" t="s">
        <v>96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年度：令和2年度</v>
      </c>
    </row>
    <row r="4" spans="1:5" ht="13" x14ac:dyDescent="0.2">
      <c r="E4" s="6" t="s">
        <v>119</v>
      </c>
    </row>
    <row r="5" spans="1:5" ht="22.5" customHeight="1" x14ac:dyDescent="0.2">
      <c r="A5" s="1" t="s">
        <v>90</v>
      </c>
      <c r="B5" s="1" t="s">
        <v>97</v>
      </c>
      <c r="C5" s="1" t="s">
        <v>98</v>
      </c>
      <c r="D5" s="1" t="s">
        <v>99</v>
      </c>
      <c r="E5" s="1" t="s">
        <v>100</v>
      </c>
    </row>
    <row r="6" spans="1:5" ht="18" customHeight="1" x14ac:dyDescent="0.2">
      <c r="A6" s="36" t="s">
        <v>101</v>
      </c>
      <c r="B6" s="9" t="s">
        <v>224</v>
      </c>
      <c r="C6" s="9" t="s">
        <v>225</v>
      </c>
      <c r="D6" s="21">
        <v>5375000</v>
      </c>
      <c r="E6" s="9"/>
    </row>
    <row r="7" spans="1:5" ht="18" customHeight="1" x14ac:dyDescent="0.2">
      <c r="A7" s="36"/>
      <c r="B7" s="9" t="s">
        <v>226</v>
      </c>
      <c r="C7" s="9" t="s">
        <v>225</v>
      </c>
      <c r="D7" s="21">
        <v>1980000</v>
      </c>
      <c r="E7" s="9"/>
    </row>
    <row r="8" spans="1:5" ht="18" customHeight="1" x14ac:dyDescent="0.2">
      <c r="A8" s="36"/>
      <c r="B8" s="9" t="s">
        <v>227</v>
      </c>
      <c r="C8" s="9" t="s">
        <v>225</v>
      </c>
      <c r="D8" s="21">
        <v>1633060</v>
      </c>
      <c r="E8" s="9"/>
    </row>
    <row r="9" spans="1:5" ht="18" customHeight="1" x14ac:dyDescent="0.2">
      <c r="A9" s="36"/>
      <c r="B9" s="9" t="s">
        <v>224</v>
      </c>
      <c r="C9" s="9"/>
      <c r="D9" s="21">
        <v>9840000</v>
      </c>
      <c r="E9" s="9"/>
    </row>
    <row r="10" spans="1:5" ht="18" customHeight="1" x14ac:dyDescent="0.2">
      <c r="A10" s="36"/>
      <c r="B10" s="9" t="s">
        <v>228</v>
      </c>
      <c r="C10" s="9"/>
      <c r="D10" s="21">
        <v>6533477</v>
      </c>
      <c r="E10" s="9"/>
    </row>
    <row r="11" spans="1:5" ht="18" customHeight="1" x14ac:dyDescent="0.2">
      <c r="A11" s="36"/>
      <c r="B11" s="9" t="s">
        <v>229</v>
      </c>
      <c r="C11" s="9"/>
      <c r="D11" s="21">
        <v>2878219</v>
      </c>
      <c r="E11" s="9"/>
    </row>
    <row r="12" spans="1:5" ht="18" customHeight="1" x14ac:dyDescent="0.2">
      <c r="A12" s="37"/>
      <c r="B12" s="3" t="s">
        <v>102</v>
      </c>
      <c r="C12" s="19"/>
      <c r="D12" s="21">
        <f>SUM(D6:D11)</f>
        <v>28239756</v>
      </c>
      <c r="E12" s="19"/>
    </row>
    <row r="13" spans="1:5" ht="18" customHeight="1" x14ac:dyDescent="0.2">
      <c r="A13" s="38" t="s">
        <v>103</v>
      </c>
      <c r="B13" s="9" t="s">
        <v>230</v>
      </c>
      <c r="C13" s="9" t="s">
        <v>231</v>
      </c>
      <c r="D13" s="21">
        <v>392317300</v>
      </c>
      <c r="E13" s="9"/>
    </row>
    <row r="14" spans="1:5" ht="18" customHeight="1" x14ac:dyDescent="0.2">
      <c r="A14" s="38"/>
      <c r="B14" s="9" t="s">
        <v>208</v>
      </c>
      <c r="C14" s="9" t="s">
        <v>232</v>
      </c>
      <c r="D14" s="21">
        <v>685745649</v>
      </c>
      <c r="E14" s="9"/>
    </row>
    <row r="15" spans="1:5" ht="18" customHeight="1" x14ac:dyDescent="0.2">
      <c r="A15" s="38"/>
      <c r="B15" s="9" t="s">
        <v>209</v>
      </c>
      <c r="C15" s="9" t="s">
        <v>233</v>
      </c>
      <c r="D15" s="21">
        <v>149206256</v>
      </c>
      <c r="E15" s="9"/>
    </row>
    <row r="16" spans="1:5" ht="18" customHeight="1" x14ac:dyDescent="0.2">
      <c r="A16" s="38"/>
      <c r="B16" s="9" t="s">
        <v>234</v>
      </c>
      <c r="C16" s="9" t="s">
        <v>235</v>
      </c>
      <c r="D16" s="21">
        <v>81323000</v>
      </c>
      <c r="E16" s="9"/>
    </row>
    <row r="17" spans="1:5" ht="18" customHeight="1" x14ac:dyDescent="0.2">
      <c r="A17" s="38"/>
      <c r="B17" s="9" t="s">
        <v>236</v>
      </c>
      <c r="C17" s="9" t="s">
        <v>237</v>
      </c>
      <c r="D17" s="21">
        <v>55515067</v>
      </c>
      <c r="E17" s="9"/>
    </row>
    <row r="18" spans="1:5" ht="18" customHeight="1" x14ac:dyDescent="0.2">
      <c r="A18" s="38"/>
      <c r="B18" s="9" t="s">
        <v>238</v>
      </c>
      <c r="C18" s="9" t="s">
        <v>239</v>
      </c>
      <c r="D18" s="21">
        <v>43115000</v>
      </c>
      <c r="E18" s="9"/>
    </row>
    <row r="19" spans="1:5" ht="18" customHeight="1" x14ac:dyDescent="0.2">
      <c r="A19" s="38"/>
      <c r="B19" s="9" t="s">
        <v>240</v>
      </c>
      <c r="C19" s="9" t="s">
        <v>241</v>
      </c>
      <c r="D19" s="21">
        <v>34209028</v>
      </c>
      <c r="E19" s="9"/>
    </row>
    <row r="20" spans="1:5" ht="18" customHeight="1" x14ac:dyDescent="0.2">
      <c r="A20" s="38"/>
      <c r="B20" s="9" t="s">
        <v>242</v>
      </c>
      <c r="C20" s="9" t="s">
        <v>243</v>
      </c>
      <c r="D20" s="21">
        <v>17382000</v>
      </c>
      <c r="E20" s="9"/>
    </row>
    <row r="21" spans="1:5" ht="18" customHeight="1" x14ac:dyDescent="0.2">
      <c r="A21" s="38"/>
      <c r="B21" s="9" t="s">
        <v>244</v>
      </c>
      <c r="C21" s="9"/>
      <c r="D21" s="21">
        <v>4009800000</v>
      </c>
      <c r="E21" s="9"/>
    </row>
    <row r="22" spans="1:5" ht="18" customHeight="1" x14ac:dyDescent="0.2">
      <c r="A22" s="38"/>
      <c r="B22" s="9" t="s">
        <v>131</v>
      </c>
      <c r="C22" s="9"/>
      <c r="D22" s="21">
        <f>D23-SUM(D13:D21)</f>
        <v>1457400539</v>
      </c>
      <c r="E22" s="9"/>
    </row>
    <row r="23" spans="1:5" ht="18" customHeight="1" x14ac:dyDescent="0.2">
      <c r="A23" s="37"/>
      <c r="B23" s="3" t="s">
        <v>102</v>
      </c>
      <c r="C23" s="19"/>
      <c r="D23" s="21">
        <f>D24-D12</f>
        <v>6926013839</v>
      </c>
      <c r="E23" s="19"/>
    </row>
    <row r="24" spans="1:5" ht="18" customHeight="1" x14ac:dyDescent="0.2">
      <c r="A24" s="3" t="s">
        <v>10</v>
      </c>
      <c r="B24" s="19"/>
      <c r="C24" s="19"/>
      <c r="D24" s="21">
        <v>6954253595</v>
      </c>
      <c r="E24" s="19"/>
    </row>
  </sheetData>
  <mergeCells count="2">
    <mergeCell ref="A6:A12"/>
    <mergeCell ref="A13:A23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zoomScale="70" zoomScaleNormal="70" workbookViewId="0"/>
  </sheetViews>
  <sheetFormatPr defaultColWidth="8.9140625" defaultRowHeight="11" x14ac:dyDescent="0.2"/>
  <cols>
    <col min="1" max="1" width="28.83203125" style="4" customWidth="1"/>
    <col min="2" max="3" width="24.83203125" style="4" customWidth="1"/>
    <col min="4" max="4" width="28.83203125" style="4" customWidth="1"/>
    <col min="5" max="5" width="24.83203125" style="4" customWidth="1"/>
    <col min="6" max="16384" width="8.9140625" style="4"/>
  </cols>
  <sheetData>
    <row r="1" spans="1:5" ht="21" x14ac:dyDescent="0.3">
      <c r="A1" s="8" t="s">
        <v>104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年度：令和2年度</v>
      </c>
    </row>
    <row r="4" spans="1:5" ht="13" x14ac:dyDescent="0.2">
      <c r="E4" s="6" t="s">
        <v>119</v>
      </c>
    </row>
    <row r="5" spans="1:5" ht="22.5" customHeight="1" x14ac:dyDescent="0.2">
      <c r="A5" s="1" t="s">
        <v>105</v>
      </c>
      <c r="B5" s="1" t="s">
        <v>90</v>
      </c>
      <c r="C5" s="33" t="s">
        <v>106</v>
      </c>
      <c r="D5" s="33"/>
      <c r="E5" s="1" t="s">
        <v>99</v>
      </c>
    </row>
    <row r="6" spans="1:5" ht="18" customHeight="1" x14ac:dyDescent="0.2">
      <c r="A6" s="37" t="s">
        <v>107</v>
      </c>
      <c r="B6" s="37" t="s">
        <v>108</v>
      </c>
      <c r="C6" s="39" t="s">
        <v>124</v>
      </c>
      <c r="D6" s="39"/>
      <c r="E6" s="21">
        <v>4881790544</v>
      </c>
    </row>
    <row r="7" spans="1:5" ht="18" customHeight="1" x14ac:dyDescent="0.2">
      <c r="A7" s="37"/>
      <c r="B7" s="37"/>
      <c r="C7" s="39" t="s">
        <v>125</v>
      </c>
      <c r="D7" s="39"/>
      <c r="E7" s="21">
        <v>152036000</v>
      </c>
    </row>
    <row r="8" spans="1:5" ht="18" customHeight="1" x14ac:dyDescent="0.2">
      <c r="A8" s="37"/>
      <c r="B8" s="37"/>
      <c r="C8" s="39" t="s">
        <v>138</v>
      </c>
      <c r="D8" s="39"/>
      <c r="E8" s="21">
        <v>974462000</v>
      </c>
    </row>
    <row r="9" spans="1:5" ht="18" customHeight="1" x14ac:dyDescent="0.2">
      <c r="A9" s="37"/>
      <c r="B9" s="37"/>
      <c r="C9" s="39" t="s">
        <v>127</v>
      </c>
      <c r="D9" s="39"/>
      <c r="E9" s="21">
        <v>43099000</v>
      </c>
    </row>
    <row r="10" spans="1:5" ht="18" customHeight="1" x14ac:dyDescent="0.2">
      <c r="A10" s="37"/>
      <c r="B10" s="37"/>
      <c r="C10" s="39" t="s">
        <v>126</v>
      </c>
      <c r="D10" s="39"/>
      <c r="E10" s="21">
        <v>3958775000</v>
      </c>
    </row>
    <row r="11" spans="1:5" ht="18" customHeight="1" x14ac:dyDescent="0.2">
      <c r="A11" s="37"/>
      <c r="B11" s="37"/>
      <c r="C11" s="39" t="s">
        <v>140</v>
      </c>
      <c r="D11" s="39"/>
      <c r="E11" s="21">
        <v>4990000</v>
      </c>
    </row>
    <row r="12" spans="1:5" ht="18" customHeight="1" x14ac:dyDescent="0.2">
      <c r="A12" s="37"/>
      <c r="B12" s="37"/>
      <c r="C12" s="39" t="s">
        <v>128</v>
      </c>
      <c r="D12" s="39"/>
      <c r="E12" s="21">
        <v>71691546</v>
      </c>
    </row>
    <row r="13" spans="1:5" ht="18" customHeight="1" x14ac:dyDescent="0.2">
      <c r="A13" s="37"/>
      <c r="B13" s="37"/>
      <c r="C13" s="39" t="s">
        <v>139</v>
      </c>
      <c r="D13" s="39"/>
      <c r="E13" s="21">
        <v>68051316</v>
      </c>
    </row>
    <row r="14" spans="1:5" ht="18" customHeight="1" x14ac:dyDescent="0.2">
      <c r="A14" s="37"/>
      <c r="B14" s="37"/>
      <c r="C14" s="39" t="s">
        <v>131</v>
      </c>
      <c r="D14" s="39"/>
      <c r="E14" s="31">
        <v>4758962091</v>
      </c>
    </row>
    <row r="15" spans="1:5" ht="18" customHeight="1" x14ac:dyDescent="0.2">
      <c r="A15" s="37"/>
      <c r="B15" s="37"/>
      <c r="C15" s="37" t="s">
        <v>42</v>
      </c>
      <c r="D15" s="39"/>
      <c r="E15" s="21">
        <f>SUM(E6:E14)</f>
        <v>14913857497</v>
      </c>
    </row>
    <row r="16" spans="1:5" ht="18" customHeight="1" x14ac:dyDescent="0.2">
      <c r="A16" s="37"/>
      <c r="B16" s="37" t="s">
        <v>109</v>
      </c>
      <c r="C16" s="40" t="s">
        <v>110</v>
      </c>
      <c r="D16" s="9" t="s">
        <v>123</v>
      </c>
      <c r="E16" s="21">
        <v>174904000</v>
      </c>
    </row>
    <row r="17" spans="1:5" ht="18" customHeight="1" x14ac:dyDescent="0.2">
      <c r="A17" s="37"/>
      <c r="B17" s="37"/>
      <c r="C17" s="37"/>
      <c r="D17" s="9" t="s">
        <v>130</v>
      </c>
      <c r="E17" s="21">
        <v>3290000</v>
      </c>
    </row>
    <row r="18" spans="1:5" ht="18" customHeight="1" x14ac:dyDescent="0.2">
      <c r="A18" s="37"/>
      <c r="B18" s="37"/>
      <c r="C18" s="37"/>
      <c r="D18" s="3" t="s">
        <v>102</v>
      </c>
      <c r="E18" s="21">
        <f>SUM(E16:E17)</f>
        <v>178194000</v>
      </c>
    </row>
    <row r="19" spans="1:5" ht="18" customHeight="1" x14ac:dyDescent="0.2">
      <c r="A19" s="37"/>
      <c r="B19" s="37"/>
      <c r="C19" s="40" t="s">
        <v>111</v>
      </c>
      <c r="D19" s="9" t="s">
        <v>123</v>
      </c>
      <c r="E19" s="21">
        <v>6879428578</v>
      </c>
    </row>
    <row r="20" spans="1:5" ht="18" customHeight="1" x14ac:dyDescent="0.2">
      <c r="A20" s="37"/>
      <c r="B20" s="37"/>
      <c r="C20" s="37"/>
      <c r="D20" s="9" t="s">
        <v>130</v>
      </c>
      <c r="E20" s="21">
        <v>1162673515</v>
      </c>
    </row>
    <row r="21" spans="1:5" ht="18" customHeight="1" x14ac:dyDescent="0.2">
      <c r="A21" s="37"/>
      <c r="B21" s="37"/>
      <c r="C21" s="37"/>
      <c r="D21" s="3" t="s">
        <v>102</v>
      </c>
      <c r="E21" s="21">
        <f>SUM(E19:E20)</f>
        <v>8042102093</v>
      </c>
    </row>
    <row r="22" spans="1:5" ht="18" customHeight="1" x14ac:dyDescent="0.2">
      <c r="A22" s="37"/>
      <c r="B22" s="37"/>
      <c r="C22" s="40" t="s">
        <v>129</v>
      </c>
      <c r="D22" s="9" t="s">
        <v>123</v>
      </c>
      <c r="E22" s="21">
        <v>0</v>
      </c>
    </row>
    <row r="23" spans="1:5" ht="18" customHeight="1" x14ac:dyDescent="0.2">
      <c r="A23" s="37"/>
      <c r="B23" s="37"/>
      <c r="C23" s="37"/>
      <c r="D23" s="9" t="s">
        <v>130</v>
      </c>
      <c r="E23" s="21">
        <v>0</v>
      </c>
    </row>
    <row r="24" spans="1:5" ht="18" customHeight="1" x14ac:dyDescent="0.2">
      <c r="A24" s="37"/>
      <c r="B24" s="37"/>
      <c r="C24" s="37"/>
      <c r="D24" s="3" t="s">
        <v>102</v>
      </c>
      <c r="E24" s="21">
        <f>SUM(E22:E23)</f>
        <v>0</v>
      </c>
    </row>
    <row r="25" spans="1:5" ht="18" customHeight="1" x14ac:dyDescent="0.2">
      <c r="A25" s="39"/>
      <c r="B25" s="39"/>
      <c r="C25" s="37" t="s">
        <v>42</v>
      </c>
      <c r="D25" s="39"/>
      <c r="E25" s="21">
        <f>E18+E21+E24</f>
        <v>8220296093</v>
      </c>
    </row>
    <row r="26" spans="1:5" ht="18" customHeight="1" x14ac:dyDescent="0.2">
      <c r="A26" s="39"/>
      <c r="B26" s="37" t="s">
        <v>10</v>
      </c>
      <c r="C26" s="39"/>
      <c r="D26" s="39"/>
      <c r="E26" s="21">
        <f>E15+E25</f>
        <v>23134153590</v>
      </c>
    </row>
  </sheetData>
  <mergeCells count="19">
    <mergeCell ref="C8:D8"/>
    <mergeCell ref="C10:D10"/>
    <mergeCell ref="C19:C21"/>
    <mergeCell ref="C5:D5"/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dimension ref="A1:F12"/>
  <sheetViews>
    <sheetView zoomScale="70" zoomScaleNormal="70" workbookViewId="0"/>
  </sheetViews>
  <sheetFormatPr defaultColWidth="8.9140625" defaultRowHeight="20.25" customHeight="1" x14ac:dyDescent="0.2"/>
  <cols>
    <col min="1" max="1" width="23.33203125" style="7" customWidth="1"/>
    <col min="2" max="6" width="20.83203125" style="7" customWidth="1"/>
    <col min="7" max="16384" width="8.9140625" style="7"/>
  </cols>
  <sheetData>
    <row r="1" spans="1:6" s="4" customFormat="1" ht="21" x14ac:dyDescent="0.3">
      <c r="A1" s="8" t="s">
        <v>118</v>
      </c>
    </row>
    <row r="2" spans="1:6" s="4" customFormat="1" ht="13" x14ac:dyDescent="0.2">
      <c r="A2" s="7" t="str">
        <f>有形固定資産の明細!A2</f>
        <v>自治体名：見附市</v>
      </c>
    </row>
    <row r="3" spans="1:6" s="4" customFormat="1" ht="13" x14ac:dyDescent="0.2">
      <c r="A3" s="7" t="str">
        <f>有形固定資産の明細!A3</f>
        <v>年度：令和2年度</v>
      </c>
    </row>
    <row r="4" spans="1:6" s="4" customFormat="1" ht="13" x14ac:dyDescent="0.2">
      <c r="F4" s="6" t="s">
        <v>119</v>
      </c>
    </row>
    <row r="5" spans="1:6" ht="20.25" customHeight="1" x14ac:dyDescent="0.2">
      <c r="A5" s="41" t="s">
        <v>90</v>
      </c>
      <c r="B5" s="43" t="s">
        <v>99</v>
      </c>
      <c r="C5" s="43" t="s">
        <v>117</v>
      </c>
      <c r="D5" s="43"/>
      <c r="E5" s="43"/>
      <c r="F5" s="43"/>
    </row>
    <row r="6" spans="1:6" ht="20.25" customHeight="1" x14ac:dyDescent="0.2">
      <c r="A6" s="41"/>
      <c r="B6" s="43"/>
      <c r="C6" s="43" t="s">
        <v>109</v>
      </c>
      <c r="D6" s="43" t="s">
        <v>116</v>
      </c>
      <c r="E6" s="43" t="s">
        <v>108</v>
      </c>
      <c r="F6" s="43" t="s">
        <v>30</v>
      </c>
    </row>
    <row r="7" spans="1:6" ht="20.25" customHeight="1" thickBot="1" x14ac:dyDescent="0.25">
      <c r="A7" s="42"/>
      <c r="B7" s="44"/>
      <c r="C7" s="44"/>
      <c r="D7" s="44"/>
      <c r="E7" s="44"/>
      <c r="F7" s="44"/>
    </row>
    <row r="8" spans="1:6" ht="20.25" customHeight="1" thickTop="1" x14ac:dyDescent="0.2">
      <c r="A8" s="18" t="s">
        <v>115</v>
      </c>
      <c r="B8" s="22">
        <v>20500622706</v>
      </c>
      <c r="C8" s="22">
        <f>C12-C9-C10</f>
        <v>8042102093</v>
      </c>
      <c r="D8" s="22">
        <f t="shared" ref="D8:E8" si="0">D12-D9-D10</f>
        <v>1838970000</v>
      </c>
      <c r="E8" s="22">
        <f t="shared" si="0"/>
        <v>9534951741</v>
      </c>
      <c r="F8" s="32">
        <f>B8-C8-D8-E8</f>
        <v>1084598872</v>
      </c>
    </row>
    <row r="9" spans="1:6" ht="20.25" customHeight="1" x14ac:dyDescent="0.2">
      <c r="A9" s="18" t="s">
        <v>114</v>
      </c>
      <c r="B9" s="22">
        <v>958114431</v>
      </c>
      <c r="C9" s="22">
        <v>178194000</v>
      </c>
      <c r="D9" s="22">
        <v>521700000</v>
      </c>
      <c r="E9" s="22">
        <f>B9-C9-D9-F9</f>
        <v>258220431</v>
      </c>
      <c r="F9" s="32">
        <v>0</v>
      </c>
    </row>
    <row r="10" spans="1:6" ht="20.25" customHeight="1" x14ac:dyDescent="0.2">
      <c r="A10" s="18" t="s">
        <v>113</v>
      </c>
      <c r="B10" s="22">
        <v>5128185325</v>
      </c>
      <c r="C10" s="22">
        <v>0</v>
      </c>
      <c r="D10" s="22">
        <v>7500000</v>
      </c>
      <c r="E10" s="22">
        <f>B10-C10-D10-F10</f>
        <v>5120685325</v>
      </c>
      <c r="F10" s="32">
        <v>0</v>
      </c>
    </row>
    <row r="11" spans="1:6" ht="20.25" customHeight="1" x14ac:dyDescent="0.2">
      <c r="A11" s="18" t="s">
        <v>30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</row>
    <row r="12" spans="1:6" ht="20.25" customHeight="1" x14ac:dyDescent="0.2">
      <c r="A12" s="17" t="s">
        <v>10</v>
      </c>
      <c r="B12" s="22">
        <f>SUM(B8:B11)</f>
        <v>26586922462</v>
      </c>
      <c r="C12" s="22">
        <v>8220296093</v>
      </c>
      <c r="D12" s="22">
        <v>2368170000</v>
      </c>
      <c r="E12" s="22">
        <v>14913857497</v>
      </c>
      <c r="F12" s="32">
        <f>SUM(F8:F11)</f>
        <v>1084598872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zoomScale="70" zoomScaleNormal="70" workbookViewId="0"/>
  </sheetViews>
  <sheetFormatPr defaultColWidth="8.9140625" defaultRowHeight="11" x14ac:dyDescent="0.2"/>
  <cols>
    <col min="1" max="1" width="60.83203125" style="4" customWidth="1"/>
    <col min="2" max="2" width="40.83203125" style="4" customWidth="1"/>
    <col min="3" max="16384" width="8.9140625" style="4"/>
  </cols>
  <sheetData>
    <row r="1" spans="1:2" ht="21" x14ac:dyDescent="0.3">
      <c r="A1" s="8" t="s">
        <v>112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年度：令和2年度</v>
      </c>
    </row>
    <row r="4" spans="1:2" ht="13" x14ac:dyDescent="0.2">
      <c r="B4" s="6" t="s">
        <v>119</v>
      </c>
    </row>
    <row r="5" spans="1:2" ht="22.5" customHeight="1" x14ac:dyDescent="0.2">
      <c r="A5" s="1" t="s">
        <v>26</v>
      </c>
      <c r="B5" s="1" t="s">
        <v>94</v>
      </c>
    </row>
    <row r="6" spans="1:2" ht="18" customHeight="1" x14ac:dyDescent="0.2">
      <c r="A6" s="5" t="s">
        <v>120</v>
      </c>
      <c r="B6" s="21">
        <v>0</v>
      </c>
    </row>
    <row r="7" spans="1:2" ht="18" customHeight="1" x14ac:dyDescent="0.2">
      <c r="A7" s="5" t="s">
        <v>121</v>
      </c>
      <c r="B7" s="21">
        <v>667114091</v>
      </c>
    </row>
    <row r="8" spans="1:2" ht="18" customHeight="1" x14ac:dyDescent="0.2">
      <c r="A8" s="5" t="s">
        <v>122</v>
      </c>
      <c r="B8" s="21">
        <v>0</v>
      </c>
    </row>
    <row r="9" spans="1:2" ht="18" customHeight="1" x14ac:dyDescent="0.2">
      <c r="A9" s="3" t="s">
        <v>10</v>
      </c>
      <c r="B9" s="21">
        <f>SUM(B6:B8)</f>
        <v>667114091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D14-0409-4E62-851F-7FAC1960E0D1}">
  <dimension ref="A1:I23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10" width="15.83203125" style="4" customWidth="1"/>
    <col min="11" max="16384" width="8.9140625" style="4"/>
  </cols>
  <sheetData>
    <row r="1" spans="1:9" ht="21" x14ac:dyDescent="0.2">
      <c r="A1" s="29" t="s">
        <v>168</v>
      </c>
      <c r="B1" s="29"/>
      <c r="C1" s="29"/>
      <c r="D1" s="29"/>
      <c r="E1" s="29"/>
      <c r="F1" s="29"/>
      <c r="G1" s="29"/>
      <c r="H1" s="29"/>
      <c r="I1" s="29"/>
    </row>
    <row r="2" spans="1:9" ht="13" x14ac:dyDescent="0.2">
      <c r="A2" s="7" t="str">
        <f>有形固定資産の明細!A2</f>
        <v>自治体名：見附市</v>
      </c>
      <c r="B2" s="7"/>
      <c r="C2" s="7"/>
      <c r="D2" s="7"/>
      <c r="E2" s="7"/>
      <c r="F2" s="7"/>
      <c r="G2" s="7"/>
      <c r="H2" s="7"/>
      <c r="I2" s="7"/>
    </row>
    <row r="3" spans="1:9" ht="13" x14ac:dyDescent="0.2">
      <c r="A3" s="7" t="str">
        <f>有形固定資産の明細!A3</f>
        <v>年度：令和2年度</v>
      </c>
      <c r="B3" s="7"/>
      <c r="C3" s="7"/>
      <c r="D3" s="7"/>
      <c r="E3" s="7"/>
      <c r="F3" s="7"/>
      <c r="G3" s="7"/>
      <c r="H3" s="7"/>
      <c r="I3" s="7"/>
    </row>
    <row r="4" spans="1:9" ht="13" x14ac:dyDescent="0.2">
      <c r="A4" s="7"/>
      <c r="B4" s="7"/>
      <c r="C4" s="7"/>
      <c r="D4" s="7"/>
      <c r="E4" s="7"/>
      <c r="F4" s="7"/>
      <c r="G4" s="7"/>
      <c r="H4" s="7"/>
      <c r="I4" s="6" t="s">
        <v>159</v>
      </c>
    </row>
    <row r="5" spans="1:9" ht="22" x14ac:dyDescent="0.2">
      <c r="A5" s="28" t="s">
        <v>90</v>
      </c>
      <c r="B5" s="27" t="s">
        <v>167</v>
      </c>
      <c r="C5" s="28" t="s">
        <v>166</v>
      </c>
      <c r="D5" s="28" t="s">
        <v>165</v>
      </c>
      <c r="E5" s="28" t="s">
        <v>164</v>
      </c>
      <c r="F5" s="28" t="s">
        <v>163</v>
      </c>
      <c r="G5" s="28" t="s">
        <v>162</v>
      </c>
      <c r="H5" s="28" t="s">
        <v>161</v>
      </c>
      <c r="I5" s="28" t="s">
        <v>10</v>
      </c>
    </row>
    <row r="6" spans="1:9" x14ac:dyDescent="0.2">
      <c r="A6" s="5" t="s">
        <v>151</v>
      </c>
      <c r="B6" s="30">
        <v>987674217</v>
      </c>
      <c r="C6" s="30">
        <v>15155082745</v>
      </c>
      <c r="D6" s="30">
        <v>615511911</v>
      </c>
      <c r="E6" s="30">
        <v>8388804208</v>
      </c>
      <c r="F6" s="30">
        <v>1207686297</v>
      </c>
      <c r="G6" s="30">
        <v>372996792</v>
      </c>
      <c r="H6" s="30">
        <v>4556224682</v>
      </c>
      <c r="I6" s="30">
        <v>31283980852</v>
      </c>
    </row>
    <row r="7" spans="1:9" x14ac:dyDescent="0.2">
      <c r="A7" s="5" t="s">
        <v>145</v>
      </c>
      <c r="B7" s="30">
        <v>594972702</v>
      </c>
      <c r="C7" s="30">
        <v>5893095754</v>
      </c>
      <c r="D7" s="30">
        <v>198905509</v>
      </c>
      <c r="E7" s="30">
        <v>2688726536</v>
      </c>
      <c r="F7" s="30">
        <v>51921147</v>
      </c>
      <c r="G7" s="30">
        <v>67533445</v>
      </c>
      <c r="H7" s="30">
        <v>1523822463</v>
      </c>
      <c r="I7" s="30">
        <v>11018977556</v>
      </c>
    </row>
    <row r="8" spans="1:9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x14ac:dyDescent="0.2">
      <c r="A9" s="5" t="s">
        <v>144</v>
      </c>
      <c r="B9" s="30">
        <v>284989820</v>
      </c>
      <c r="C9" s="30">
        <v>8770770169</v>
      </c>
      <c r="D9" s="30">
        <v>412333351</v>
      </c>
      <c r="E9" s="30">
        <v>1736612022</v>
      </c>
      <c r="F9" s="30">
        <v>1122214044</v>
      </c>
      <c r="G9" s="30">
        <v>226577212</v>
      </c>
      <c r="H9" s="30">
        <v>2970679379</v>
      </c>
      <c r="I9" s="30">
        <v>15524175997</v>
      </c>
    </row>
    <row r="10" spans="1:9" x14ac:dyDescent="0.2">
      <c r="A10" s="5" t="s">
        <v>143</v>
      </c>
      <c r="B10" s="30">
        <v>50725495</v>
      </c>
      <c r="C10" s="30">
        <v>480596422</v>
      </c>
      <c r="D10" s="30">
        <v>1897051</v>
      </c>
      <c r="E10" s="30">
        <v>13899650</v>
      </c>
      <c r="F10" s="30">
        <v>33551106</v>
      </c>
      <c r="G10" s="30">
        <v>78886135</v>
      </c>
      <c r="H10" s="30">
        <v>61722840</v>
      </c>
      <c r="I10" s="30">
        <v>721278699</v>
      </c>
    </row>
    <row r="11" spans="1:9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x14ac:dyDescent="0.2">
      <c r="A15" s="5" t="s">
        <v>142</v>
      </c>
      <c r="B15" s="30">
        <v>56986200</v>
      </c>
      <c r="C15" s="30">
        <v>10620400</v>
      </c>
      <c r="D15" s="30">
        <v>2376000</v>
      </c>
      <c r="E15" s="30">
        <v>3949566000</v>
      </c>
      <c r="F15" s="30">
        <v>0</v>
      </c>
      <c r="G15" s="30">
        <v>0</v>
      </c>
      <c r="H15" s="30">
        <v>0</v>
      </c>
      <c r="I15" s="30">
        <v>4019548600</v>
      </c>
    </row>
    <row r="16" spans="1:9" x14ac:dyDescent="0.2">
      <c r="A16" s="5" t="s">
        <v>146</v>
      </c>
      <c r="B16" s="30">
        <v>7016666043</v>
      </c>
      <c r="C16" s="30">
        <v>2321616</v>
      </c>
      <c r="D16" s="30">
        <v>0</v>
      </c>
      <c r="E16" s="30">
        <v>7227980</v>
      </c>
      <c r="F16" s="30">
        <v>169064993</v>
      </c>
      <c r="G16" s="30">
        <v>83279893</v>
      </c>
      <c r="H16" s="30">
        <v>109742</v>
      </c>
      <c r="I16" s="30">
        <v>7278670267</v>
      </c>
    </row>
    <row r="17" spans="1:9" x14ac:dyDescent="0.2">
      <c r="A17" s="5" t="s">
        <v>145</v>
      </c>
      <c r="B17" s="30">
        <v>698417375</v>
      </c>
      <c r="C17" s="30">
        <v>0</v>
      </c>
      <c r="D17" s="30">
        <v>0</v>
      </c>
      <c r="E17" s="30">
        <v>0</v>
      </c>
      <c r="F17" s="30">
        <v>0</v>
      </c>
      <c r="G17" s="30">
        <v>2359476</v>
      </c>
      <c r="H17" s="30">
        <v>14</v>
      </c>
      <c r="I17" s="30">
        <v>700776865</v>
      </c>
    </row>
    <row r="18" spans="1:9" x14ac:dyDescent="0.2">
      <c r="A18" s="5" t="s">
        <v>144</v>
      </c>
      <c r="B18" s="30">
        <v>245065892</v>
      </c>
      <c r="C18" s="30">
        <v>0</v>
      </c>
      <c r="D18" s="30">
        <v>0</v>
      </c>
      <c r="E18" s="30">
        <v>1000000</v>
      </c>
      <c r="F18" s="30">
        <v>0</v>
      </c>
      <c r="G18" s="30">
        <v>0</v>
      </c>
      <c r="H18" s="30">
        <v>0</v>
      </c>
      <c r="I18" s="30">
        <v>246065892</v>
      </c>
    </row>
    <row r="19" spans="1:9" x14ac:dyDescent="0.2">
      <c r="A19" s="5" t="s">
        <v>143</v>
      </c>
      <c r="B19" s="30">
        <v>5817953969</v>
      </c>
      <c r="C19" s="30">
        <v>2321616</v>
      </c>
      <c r="D19" s="30">
        <v>0</v>
      </c>
      <c r="E19" s="30">
        <v>6227980</v>
      </c>
      <c r="F19" s="30">
        <v>168373793</v>
      </c>
      <c r="G19" s="30">
        <v>80920417</v>
      </c>
      <c r="H19" s="30">
        <v>109728</v>
      </c>
      <c r="I19" s="30">
        <v>6075907503</v>
      </c>
    </row>
    <row r="20" spans="1:9" x14ac:dyDescent="0.2">
      <c r="A20" s="5" t="s">
        <v>61</v>
      </c>
      <c r="B20" s="30">
        <v>9704492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9704492</v>
      </c>
    </row>
    <row r="21" spans="1:9" x14ac:dyDescent="0.2">
      <c r="A21" s="5" t="s">
        <v>142</v>
      </c>
      <c r="B21" s="30">
        <v>245524315</v>
      </c>
      <c r="C21" s="30">
        <v>0</v>
      </c>
      <c r="D21" s="30">
        <v>0</v>
      </c>
      <c r="E21" s="30">
        <v>0</v>
      </c>
      <c r="F21" s="30">
        <v>691200</v>
      </c>
      <c r="G21" s="30">
        <v>0</v>
      </c>
      <c r="H21" s="30">
        <v>0</v>
      </c>
      <c r="I21" s="30">
        <v>246215515</v>
      </c>
    </row>
    <row r="22" spans="1:9" x14ac:dyDescent="0.2">
      <c r="A22" s="5" t="s">
        <v>141</v>
      </c>
      <c r="B22" s="30">
        <v>41204561</v>
      </c>
      <c r="C22" s="30">
        <v>347217758</v>
      </c>
      <c r="D22" s="30">
        <v>9274082</v>
      </c>
      <c r="E22" s="30">
        <v>175139143</v>
      </c>
      <c r="F22" s="30">
        <v>19574640</v>
      </c>
      <c r="G22" s="30">
        <v>199003709</v>
      </c>
      <c r="H22" s="30">
        <v>760857500</v>
      </c>
      <c r="I22" s="30">
        <v>1552271393</v>
      </c>
    </row>
    <row r="23" spans="1:9" x14ac:dyDescent="0.2">
      <c r="A23" s="5" t="s">
        <v>10</v>
      </c>
      <c r="B23" s="30">
        <v>8045544821</v>
      </c>
      <c r="C23" s="30">
        <v>15504622119</v>
      </c>
      <c r="D23" s="30">
        <v>624785993</v>
      </c>
      <c r="E23" s="30">
        <v>8571171331</v>
      </c>
      <c r="F23" s="30">
        <v>1396325930</v>
      </c>
      <c r="G23" s="30">
        <v>655280394</v>
      </c>
      <c r="H23" s="30">
        <v>5317191924</v>
      </c>
      <c r="I23" s="30">
        <v>40114922512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11" width="15.33203125" style="4" customWidth="1"/>
    <col min="12" max="16384" width="8.9140625" style="4"/>
  </cols>
  <sheetData>
    <row r="1" spans="1:11" ht="21" x14ac:dyDescent="0.3">
      <c r="A1" s="8" t="s">
        <v>0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年度：令和2年度</v>
      </c>
    </row>
    <row r="5" spans="1:11" ht="13" x14ac:dyDescent="0.2">
      <c r="A5" s="12" t="s">
        <v>1</v>
      </c>
      <c r="H5" s="6" t="s">
        <v>119</v>
      </c>
    </row>
    <row r="6" spans="1:11" ht="37.5" customHeight="1" x14ac:dyDescent="0.2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11" ht="18" customHeight="1" x14ac:dyDescent="0.2">
      <c r="A7" s="9" t="s">
        <v>211</v>
      </c>
      <c r="B7" s="21"/>
      <c r="C7" s="21"/>
      <c r="D7" s="21">
        <v>12517000</v>
      </c>
      <c r="E7" s="21"/>
      <c r="F7" s="21">
        <v>12517000</v>
      </c>
      <c r="G7" s="31">
        <f t="shared" ref="G7" si="0">D7-F7</f>
        <v>0</v>
      </c>
      <c r="H7" s="21">
        <f t="shared" ref="H7" si="1">F7</f>
        <v>12517000</v>
      </c>
    </row>
    <row r="8" spans="1:11" ht="18" customHeight="1" x14ac:dyDescent="0.2">
      <c r="A8" s="9" t="s">
        <v>212</v>
      </c>
      <c r="B8" s="21"/>
      <c r="C8" s="21"/>
      <c r="D8" s="21">
        <v>67000</v>
      </c>
      <c r="E8" s="21"/>
      <c r="F8" s="21">
        <v>67000</v>
      </c>
      <c r="G8" s="31">
        <f t="shared" ref="G8" si="2">D8-F8</f>
        <v>0</v>
      </c>
      <c r="H8" s="21">
        <f t="shared" ref="H8" si="3">F8</f>
        <v>67000</v>
      </c>
    </row>
    <row r="9" spans="1:11" ht="18" customHeight="1" x14ac:dyDescent="0.2">
      <c r="A9" s="3" t="s">
        <v>10</v>
      </c>
      <c r="B9" s="21">
        <f t="shared" ref="B9:H9" si="4">SUM(B8:B8)</f>
        <v>0</v>
      </c>
      <c r="C9" s="21">
        <f t="shared" si="4"/>
        <v>0</v>
      </c>
      <c r="D9" s="21">
        <f t="shared" si="4"/>
        <v>67000</v>
      </c>
      <c r="E9" s="21">
        <f t="shared" si="4"/>
        <v>0</v>
      </c>
      <c r="F9" s="21">
        <f t="shared" si="4"/>
        <v>67000</v>
      </c>
      <c r="G9" s="31">
        <f t="shared" si="4"/>
        <v>0</v>
      </c>
      <c r="H9" s="21">
        <f t="shared" si="4"/>
        <v>67000</v>
      </c>
    </row>
    <row r="11" spans="1:11" ht="13" x14ac:dyDescent="0.2">
      <c r="A11" s="12" t="s">
        <v>11</v>
      </c>
      <c r="J11" s="6" t="s">
        <v>119</v>
      </c>
    </row>
    <row r="12" spans="1:11" ht="37.5" customHeight="1" x14ac:dyDescent="0.2">
      <c r="A12" s="1" t="s">
        <v>12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20</v>
      </c>
      <c r="J12" s="2" t="s">
        <v>9</v>
      </c>
    </row>
    <row r="13" spans="1:11" ht="18" customHeight="1" x14ac:dyDescent="0.2">
      <c r="A13" s="9" t="s">
        <v>170</v>
      </c>
      <c r="B13" s="21">
        <v>1150000</v>
      </c>
      <c r="C13" s="21">
        <v>6769227854</v>
      </c>
      <c r="D13" s="21">
        <v>3544968865</v>
      </c>
      <c r="E13" s="31">
        <f>C13-D13</f>
        <v>3224258989</v>
      </c>
      <c r="F13" s="21">
        <v>22050000</v>
      </c>
      <c r="G13" s="25">
        <f>IFERROR(B13/F13,0)</f>
        <v>5.2154195011337869E-2</v>
      </c>
      <c r="H13" s="31">
        <f>ROUNDDOWN(E13*G13,0)</f>
        <v>168158632</v>
      </c>
      <c r="I13" s="21">
        <f>IF(H13&gt;0,IF(B13*0.7&gt;H13,B13-H13,0),0)</f>
        <v>0</v>
      </c>
      <c r="J13" s="21">
        <f>B13</f>
        <v>1150000</v>
      </c>
    </row>
    <row r="14" spans="1:11" ht="18" customHeight="1" x14ac:dyDescent="0.2">
      <c r="A14" s="3" t="s">
        <v>10</v>
      </c>
      <c r="B14" s="21">
        <f>SUM(B13:B13)</f>
        <v>1150000</v>
      </c>
      <c r="C14" s="21">
        <f>SUM(C13:C13)</f>
        <v>6769227854</v>
      </c>
      <c r="D14" s="21">
        <f>SUM(D13:D13)</f>
        <v>3544968865</v>
      </c>
      <c r="E14" s="31">
        <f>SUM(E13:E13)</f>
        <v>3224258989</v>
      </c>
      <c r="F14" s="21">
        <f>SUM(F13:F13)</f>
        <v>22050000</v>
      </c>
      <c r="G14" s="26" t="s">
        <v>137</v>
      </c>
      <c r="H14" s="31">
        <f>SUM(H13:H13)</f>
        <v>168158632</v>
      </c>
      <c r="I14" s="21">
        <f>SUM(I13:I13)</f>
        <v>0</v>
      </c>
      <c r="J14" s="21">
        <f>SUM(J13:J13)</f>
        <v>1150000</v>
      </c>
    </row>
    <row r="16" spans="1:11" ht="13" x14ac:dyDescent="0.2">
      <c r="A16" s="12" t="s">
        <v>21</v>
      </c>
      <c r="K16" s="6" t="s">
        <v>119</v>
      </c>
    </row>
    <row r="17" spans="1:11" ht="37.5" customHeight="1" x14ac:dyDescent="0.2">
      <c r="A17" s="1" t="s">
        <v>12</v>
      </c>
      <c r="B17" s="2" t="s">
        <v>22</v>
      </c>
      <c r="C17" s="2" t="s">
        <v>14</v>
      </c>
      <c r="D17" s="2" t="s">
        <v>15</v>
      </c>
      <c r="E17" s="2" t="s">
        <v>16</v>
      </c>
      <c r="F17" s="2" t="s">
        <v>17</v>
      </c>
      <c r="G17" s="2" t="s">
        <v>18</v>
      </c>
      <c r="H17" s="2" t="s">
        <v>19</v>
      </c>
      <c r="I17" s="2" t="s">
        <v>23</v>
      </c>
      <c r="J17" s="2" t="s">
        <v>24</v>
      </c>
      <c r="K17" s="2" t="s">
        <v>9</v>
      </c>
    </row>
    <row r="18" spans="1:11" ht="18" customHeight="1" x14ac:dyDescent="0.2">
      <c r="A18" s="9" t="s">
        <v>171</v>
      </c>
      <c r="B18" s="21">
        <v>3670000</v>
      </c>
      <c r="C18" s="21"/>
      <c r="D18" s="21"/>
      <c r="E18" s="31">
        <f>C18-D18</f>
        <v>0</v>
      </c>
      <c r="F18" s="21"/>
      <c r="G18" s="25">
        <f>IFERROR(B18/F18,0)</f>
        <v>0</v>
      </c>
      <c r="H18" s="31">
        <f>ROUNDDOWN(E18*G18,0)</f>
        <v>0</v>
      </c>
      <c r="I18" s="21">
        <f>IF(H18&gt;0,IF(B18*0.7&gt;H18,B18-H18,0),0)</f>
        <v>0</v>
      </c>
      <c r="J18" s="21">
        <f>B18-I18</f>
        <v>3670000</v>
      </c>
      <c r="K18" s="21">
        <f>B18</f>
        <v>3670000</v>
      </c>
    </row>
    <row r="19" spans="1:11" ht="18" customHeight="1" x14ac:dyDescent="0.2">
      <c r="A19" s="9" t="s">
        <v>172</v>
      </c>
      <c r="B19" s="21">
        <v>46889000</v>
      </c>
      <c r="C19" s="21"/>
      <c r="D19" s="21"/>
      <c r="E19" s="31">
        <f t="shared" ref="E19:E26" si="5">C19-D19</f>
        <v>0</v>
      </c>
      <c r="F19" s="21"/>
      <c r="G19" s="25">
        <f t="shared" ref="G19:G26" si="6">IFERROR(B19/F19,0)</f>
        <v>0</v>
      </c>
      <c r="H19" s="31">
        <f t="shared" ref="H19:H26" si="7">ROUNDDOWN(E19*G19,0)</f>
        <v>0</v>
      </c>
      <c r="I19" s="21">
        <f t="shared" ref="I19:I26" si="8">IF(H19&gt;0,IF(B19*0.7&gt;H19,B19-H19,0),0)</f>
        <v>0</v>
      </c>
      <c r="J19" s="21">
        <f t="shared" ref="J19:J26" si="9">B19-I19</f>
        <v>46889000</v>
      </c>
      <c r="K19" s="21">
        <f t="shared" ref="K19:K26" si="10">B19</f>
        <v>46889000</v>
      </c>
    </row>
    <row r="20" spans="1:11" ht="18" customHeight="1" x14ac:dyDescent="0.2">
      <c r="A20" s="9" t="s">
        <v>173</v>
      </c>
      <c r="B20" s="21">
        <v>301000</v>
      </c>
      <c r="C20" s="21"/>
      <c r="D20" s="21"/>
      <c r="E20" s="31">
        <f t="shared" si="5"/>
        <v>0</v>
      </c>
      <c r="F20" s="21"/>
      <c r="G20" s="25">
        <f t="shared" si="6"/>
        <v>0</v>
      </c>
      <c r="H20" s="31">
        <f t="shared" si="7"/>
        <v>0</v>
      </c>
      <c r="I20" s="21">
        <f t="shared" si="8"/>
        <v>0</v>
      </c>
      <c r="J20" s="21">
        <f t="shared" si="9"/>
        <v>301000</v>
      </c>
      <c r="K20" s="21">
        <f t="shared" si="10"/>
        <v>301000</v>
      </c>
    </row>
    <row r="21" spans="1:11" ht="18" customHeight="1" x14ac:dyDescent="0.2">
      <c r="A21" s="9" t="s">
        <v>174</v>
      </c>
      <c r="B21" s="21">
        <v>50000</v>
      </c>
      <c r="C21" s="21"/>
      <c r="D21" s="21"/>
      <c r="E21" s="31">
        <f t="shared" si="5"/>
        <v>0</v>
      </c>
      <c r="F21" s="21"/>
      <c r="G21" s="25">
        <f t="shared" si="6"/>
        <v>0</v>
      </c>
      <c r="H21" s="31">
        <f t="shared" si="7"/>
        <v>0</v>
      </c>
      <c r="I21" s="21">
        <f t="shared" si="8"/>
        <v>0</v>
      </c>
      <c r="J21" s="21">
        <f t="shared" si="9"/>
        <v>50000</v>
      </c>
      <c r="K21" s="21">
        <f t="shared" si="10"/>
        <v>50000</v>
      </c>
    </row>
    <row r="22" spans="1:11" ht="18" customHeight="1" x14ac:dyDescent="0.2">
      <c r="A22" s="9" t="s">
        <v>175</v>
      </c>
      <c r="B22" s="21">
        <v>330000</v>
      </c>
      <c r="C22" s="21"/>
      <c r="D22" s="21"/>
      <c r="E22" s="31">
        <f t="shared" si="5"/>
        <v>0</v>
      </c>
      <c r="F22" s="21"/>
      <c r="G22" s="25">
        <f t="shared" si="6"/>
        <v>0</v>
      </c>
      <c r="H22" s="31">
        <f t="shared" si="7"/>
        <v>0</v>
      </c>
      <c r="I22" s="21">
        <f t="shared" si="8"/>
        <v>0</v>
      </c>
      <c r="J22" s="21">
        <f t="shared" si="9"/>
        <v>330000</v>
      </c>
      <c r="K22" s="21">
        <f t="shared" si="10"/>
        <v>330000</v>
      </c>
    </row>
    <row r="23" spans="1:11" ht="18" customHeight="1" x14ac:dyDescent="0.2">
      <c r="A23" s="9" t="s">
        <v>176</v>
      </c>
      <c r="B23" s="21">
        <v>13000000</v>
      </c>
      <c r="C23" s="21"/>
      <c r="D23" s="21"/>
      <c r="E23" s="31">
        <f t="shared" si="5"/>
        <v>0</v>
      </c>
      <c r="F23" s="21"/>
      <c r="G23" s="25">
        <f t="shared" si="6"/>
        <v>0</v>
      </c>
      <c r="H23" s="31">
        <f t="shared" si="7"/>
        <v>0</v>
      </c>
      <c r="I23" s="21">
        <f t="shared" si="8"/>
        <v>0</v>
      </c>
      <c r="J23" s="21">
        <f t="shared" si="9"/>
        <v>13000000</v>
      </c>
      <c r="K23" s="21">
        <f t="shared" si="10"/>
        <v>13000000</v>
      </c>
    </row>
    <row r="24" spans="1:11" ht="18" customHeight="1" x14ac:dyDescent="0.2">
      <c r="A24" s="9" t="s">
        <v>177</v>
      </c>
      <c r="B24" s="21">
        <v>200000</v>
      </c>
      <c r="C24" s="21"/>
      <c r="D24" s="21"/>
      <c r="E24" s="31">
        <f t="shared" si="5"/>
        <v>0</v>
      </c>
      <c r="F24" s="21"/>
      <c r="G24" s="25">
        <f t="shared" si="6"/>
        <v>0</v>
      </c>
      <c r="H24" s="31">
        <f t="shared" si="7"/>
        <v>0</v>
      </c>
      <c r="I24" s="21">
        <f t="shared" si="8"/>
        <v>0</v>
      </c>
      <c r="J24" s="21">
        <f t="shared" si="9"/>
        <v>200000</v>
      </c>
      <c r="K24" s="21">
        <f t="shared" si="10"/>
        <v>200000</v>
      </c>
    </row>
    <row r="25" spans="1:11" ht="18" customHeight="1" x14ac:dyDescent="0.2">
      <c r="A25" s="9" t="s">
        <v>178</v>
      </c>
      <c r="B25" s="21">
        <v>6400000</v>
      </c>
      <c r="C25" s="21"/>
      <c r="D25" s="21"/>
      <c r="E25" s="31">
        <f t="shared" si="5"/>
        <v>0</v>
      </c>
      <c r="F25" s="21"/>
      <c r="G25" s="25">
        <f t="shared" si="6"/>
        <v>0</v>
      </c>
      <c r="H25" s="31">
        <f t="shared" si="7"/>
        <v>0</v>
      </c>
      <c r="I25" s="21">
        <f t="shared" si="8"/>
        <v>0</v>
      </c>
      <c r="J25" s="21">
        <f t="shared" si="9"/>
        <v>6400000</v>
      </c>
      <c r="K25" s="21">
        <f t="shared" si="10"/>
        <v>6400000</v>
      </c>
    </row>
    <row r="26" spans="1:11" ht="18" customHeight="1" x14ac:dyDescent="0.2">
      <c r="A26" s="9" t="s">
        <v>179</v>
      </c>
      <c r="B26" s="21">
        <v>5000000</v>
      </c>
      <c r="C26" s="21"/>
      <c r="D26" s="21"/>
      <c r="E26" s="31">
        <f t="shared" si="5"/>
        <v>0</v>
      </c>
      <c r="F26" s="21"/>
      <c r="G26" s="25">
        <f t="shared" si="6"/>
        <v>0</v>
      </c>
      <c r="H26" s="31">
        <f t="shared" si="7"/>
        <v>0</v>
      </c>
      <c r="I26" s="21">
        <f t="shared" si="8"/>
        <v>0</v>
      </c>
      <c r="J26" s="21">
        <f t="shared" si="9"/>
        <v>5000000</v>
      </c>
      <c r="K26" s="21">
        <f t="shared" si="10"/>
        <v>5000000</v>
      </c>
    </row>
    <row r="27" spans="1:11" ht="18" customHeight="1" x14ac:dyDescent="0.2">
      <c r="A27" s="9" t="s">
        <v>180</v>
      </c>
      <c r="B27" s="21">
        <v>4610000</v>
      </c>
      <c r="C27" s="21"/>
      <c r="D27" s="21"/>
      <c r="E27" s="31">
        <f t="shared" ref="E27:E35" si="11">C27-D27</f>
        <v>0</v>
      </c>
      <c r="F27" s="21"/>
      <c r="G27" s="25">
        <f t="shared" ref="G27:G35" si="12">IFERROR(B27/F27,0)</f>
        <v>0</v>
      </c>
      <c r="H27" s="31">
        <f t="shared" ref="H27:H35" si="13">ROUNDDOWN(E27*G27,0)</f>
        <v>0</v>
      </c>
      <c r="I27" s="21">
        <f t="shared" ref="I27:I35" si="14">IF(H27&gt;0,IF(B27*0.7&gt;H27,B27-H27,0),0)</f>
        <v>0</v>
      </c>
      <c r="J27" s="21">
        <f t="shared" ref="J27:J35" si="15">B27-I27</f>
        <v>4610000</v>
      </c>
      <c r="K27" s="21">
        <f t="shared" ref="K27:K35" si="16">B27</f>
        <v>4610000</v>
      </c>
    </row>
    <row r="28" spans="1:11" ht="18" customHeight="1" x14ac:dyDescent="0.2">
      <c r="A28" s="9" t="s">
        <v>181</v>
      </c>
      <c r="B28" s="21">
        <v>1467000</v>
      </c>
      <c r="C28" s="21"/>
      <c r="D28" s="21"/>
      <c r="E28" s="31">
        <f t="shared" si="11"/>
        <v>0</v>
      </c>
      <c r="F28" s="21"/>
      <c r="G28" s="25">
        <f t="shared" si="12"/>
        <v>0</v>
      </c>
      <c r="H28" s="31">
        <f t="shared" si="13"/>
        <v>0</v>
      </c>
      <c r="I28" s="21">
        <f t="shared" si="14"/>
        <v>0</v>
      </c>
      <c r="J28" s="21">
        <f t="shared" si="15"/>
        <v>1467000</v>
      </c>
      <c r="K28" s="21">
        <f t="shared" si="16"/>
        <v>1467000</v>
      </c>
    </row>
    <row r="29" spans="1:11" ht="18" customHeight="1" x14ac:dyDescent="0.2">
      <c r="A29" s="9" t="s">
        <v>182</v>
      </c>
      <c r="B29" s="21">
        <v>28000</v>
      </c>
      <c r="C29" s="21"/>
      <c r="D29" s="21"/>
      <c r="E29" s="31">
        <f t="shared" si="11"/>
        <v>0</v>
      </c>
      <c r="F29" s="21"/>
      <c r="G29" s="25">
        <f t="shared" si="12"/>
        <v>0</v>
      </c>
      <c r="H29" s="31">
        <f t="shared" si="13"/>
        <v>0</v>
      </c>
      <c r="I29" s="21">
        <f t="shared" si="14"/>
        <v>0</v>
      </c>
      <c r="J29" s="21">
        <f t="shared" si="15"/>
        <v>28000</v>
      </c>
      <c r="K29" s="21">
        <f t="shared" si="16"/>
        <v>28000</v>
      </c>
    </row>
    <row r="30" spans="1:11" ht="18" customHeight="1" x14ac:dyDescent="0.2">
      <c r="A30" s="9" t="s">
        <v>183</v>
      </c>
      <c r="B30" s="21">
        <v>1900000</v>
      </c>
      <c r="C30" s="21"/>
      <c r="D30" s="21"/>
      <c r="E30" s="31">
        <f t="shared" si="11"/>
        <v>0</v>
      </c>
      <c r="F30" s="21"/>
      <c r="G30" s="25">
        <f t="shared" si="12"/>
        <v>0</v>
      </c>
      <c r="H30" s="31">
        <f t="shared" si="13"/>
        <v>0</v>
      </c>
      <c r="I30" s="21">
        <f t="shared" si="14"/>
        <v>0</v>
      </c>
      <c r="J30" s="21">
        <f t="shared" si="15"/>
        <v>1900000</v>
      </c>
      <c r="K30" s="21">
        <f t="shared" si="16"/>
        <v>1900000</v>
      </c>
    </row>
    <row r="31" spans="1:11" ht="18" customHeight="1" x14ac:dyDescent="0.2">
      <c r="A31" s="9" t="s">
        <v>184</v>
      </c>
      <c r="B31" s="21">
        <v>1160000</v>
      </c>
      <c r="C31" s="21"/>
      <c r="D31" s="21"/>
      <c r="E31" s="31">
        <f t="shared" si="11"/>
        <v>0</v>
      </c>
      <c r="F31" s="21"/>
      <c r="G31" s="25">
        <f t="shared" si="12"/>
        <v>0</v>
      </c>
      <c r="H31" s="31">
        <f t="shared" si="13"/>
        <v>0</v>
      </c>
      <c r="I31" s="21">
        <f t="shared" si="14"/>
        <v>0</v>
      </c>
      <c r="J31" s="21">
        <f t="shared" si="15"/>
        <v>1160000</v>
      </c>
      <c r="K31" s="21">
        <f t="shared" si="16"/>
        <v>1160000</v>
      </c>
    </row>
    <row r="32" spans="1:11" ht="18" customHeight="1" x14ac:dyDescent="0.2">
      <c r="A32" s="9" t="s">
        <v>185</v>
      </c>
      <c r="B32" s="21">
        <v>370000</v>
      </c>
      <c r="C32" s="21"/>
      <c r="D32" s="21"/>
      <c r="E32" s="31">
        <f t="shared" si="11"/>
        <v>0</v>
      </c>
      <c r="F32" s="21"/>
      <c r="G32" s="25">
        <f t="shared" si="12"/>
        <v>0</v>
      </c>
      <c r="H32" s="31">
        <f t="shared" si="13"/>
        <v>0</v>
      </c>
      <c r="I32" s="21">
        <f t="shared" si="14"/>
        <v>0</v>
      </c>
      <c r="J32" s="21">
        <f t="shared" si="15"/>
        <v>370000</v>
      </c>
      <c r="K32" s="21">
        <f t="shared" si="16"/>
        <v>370000</v>
      </c>
    </row>
    <row r="33" spans="1:11" ht="18" customHeight="1" x14ac:dyDescent="0.2">
      <c r="A33" s="9" t="s">
        <v>186</v>
      </c>
      <c r="B33" s="21">
        <v>960000</v>
      </c>
      <c r="C33" s="21"/>
      <c r="D33" s="21"/>
      <c r="E33" s="31">
        <f t="shared" si="11"/>
        <v>0</v>
      </c>
      <c r="F33" s="21"/>
      <c r="G33" s="25">
        <f t="shared" si="12"/>
        <v>0</v>
      </c>
      <c r="H33" s="31">
        <f t="shared" si="13"/>
        <v>0</v>
      </c>
      <c r="I33" s="21">
        <f t="shared" si="14"/>
        <v>0</v>
      </c>
      <c r="J33" s="21">
        <f t="shared" si="15"/>
        <v>960000</v>
      </c>
      <c r="K33" s="21">
        <f t="shared" si="16"/>
        <v>960000</v>
      </c>
    </row>
    <row r="34" spans="1:11" ht="18" customHeight="1" x14ac:dyDescent="0.2">
      <c r="A34" s="9" t="s">
        <v>187</v>
      </c>
      <c r="B34" s="21">
        <v>18234000</v>
      </c>
      <c r="C34" s="21"/>
      <c r="D34" s="21"/>
      <c r="E34" s="31">
        <f t="shared" si="11"/>
        <v>0</v>
      </c>
      <c r="F34" s="21"/>
      <c r="G34" s="25">
        <f t="shared" si="12"/>
        <v>0</v>
      </c>
      <c r="H34" s="31">
        <f t="shared" si="13"/>
        <v>0</v>
      </c>
      <c r="I34" s="21">
        <f t="shared" si="14"/>
        <v>0</v>
      </c>
      <c r="J34" s="21">
        <f t="shared" si="15"/>
        <v>18234000</v>
      </c>
      <c r="K34" s="21">
        <f t="shared" si="16"/>
        <v>18234000</v>
      </c>
    </row>
    <row r="35" spans="1:11" ht="18" customHeight="1" x14ac:dyDescent="0.2">
      <c r="A35" s="9" t="s">
        <v>188</v>
      </c>
      <c r="B35" s="21">
        <v>3200000</v>
      </c>
      <c r="C35" s="21"/>
      <c r="D35" s="21"/>
      <c r="E35" s="31">
        <f t="shared" si="11"/>
        <v>0</v>
      </c>
      <c r="F35" s="21"/>
      <c r="G35" s="25">
        <f t="shared" si="12"/>
        <v>0</v>
      </c>
      <c r="H35" s="31">
        <f t="shared" si="13"/>
        <v>0</v>
      </c>
      <c r="I35" s="21">
        <f t="shared" si="14"/>
        <v>0</v>
      </c>
      <c r="J35" s="21">
        <f t="shared" si="15"/>
        <v>3200000</v>
      </c>
      <c r="K35" s="21">
        <f t="shared" si="16"/>
        <v>3200000</v>
      </c>
    </row>
    <row r="36" spans="1:11" ht="18" customHeight="1" x14ac:dyDescent="0.2">
      <c r="A36" s="3" t="s">
        <v>10</v>
      </c>
      <c r="B36" s="21">
        <f>SUM(B18:B35)</f>
        <v>107769000</v>
      </c>
      <c r="C36" s="21">
        <f t="shared" ref="C36:K36" si="17">SUM(C18:C35)</f>
        <v>0</v>
      </c>
      <c r="D36" s="21">
        <f t="shared" si="17"/>
        <v>0</v>
      </c>
      <c r="E36" s="31">
        <f t="shared" si="17"/>
        <v>0</v>
      </c>
      <c r="F36" s="21">
        <f t="shared" si="17"/>
        <v>0</v>
      </c>
      <c r="G36" s="26" t="s">
        <v>137</v>
      </c>
      <c r="H36" s="31">
        <f t="shared" si="17"/>
        <v>0</v>
      </c>
      <c r="I36" s="21">
        <f t="shared" si="17"/>
        <v>0</v>
      </c>
      <c r="J36" s="21">
        <f t="shared" si="17"/>
        <v>107769000</v>
      </c>
      <c r="K36" s="21">
        <f t="shared" si="17"/>
        <v>107769000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7" width="19.83203125" style="4" customWidth="1"/>
    <col min="8" max="16384" width="8.9140625" style="4"/>
  </cols>
  <sheetData>
    <row r="1" spans="1:7" ht="21" x14ac:dyDescent="0.3">
      <c r="A1" s="8" t="s">
        <v>25</v>
      </c>
    </row>
    <row r="2" spans="1:7" ht="13" x14ac:dyDescent="0.2">
      <c r="A2" s="7" t="str">
        <f>有形固定資産の明細!A2</f>
        <v>自治体名：見附市</v>
      </c>
    </row>
    <row r="3" spans="1:7" ht="13" x14ac:dyDescent="0.2">
      <c r="A3" s="7" t="str">
        <f>有形固定資産の明細!A3</f>
        <v>年度：令和2年度</v>
      </c>
    </row>
    <row r="4" spans="1:7" ht="13" x14ac:dyDescent="0.2">
      <c r="G4" s="6" t="s">
        <v>119</v>
      </c>
    </row>
    <row r="5" spans="1:7" ht="22.5" customHeight="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 t="s">
        <v>31</v>
      </c>
      <c r="G5" s="2" t="s">
        <v>9</v>
      </c>
    </row>
    <row r="6" spans="1:7" ht="18" customHeight="1" x14ac:dyDescent="0.2">
      <c r="A6" s="9" t="s">
        <v>189</v>
      </c>
      <c r="B6" s="21">
        <v>2257248000</v>
      </c>
      <c r="C6" s="21"/>
      <c r="D6" s="21"/>
      <c r="E6" s="21">
        <v>400000000</v>
      </c>
      <c r="F6" s="21">
        <f>SUM(B6:E6)</f>
        <v>2657248000</v>
      </c>
      <c r="G6" s="21">
        <f>F6</f>
        <v>2657248000</v>
      </c>
    </row>
    <row r="7" spans="1:7" ht="18" customHeight="1" x14ac:dyDescent="0.2">
      <c r="A7" s="9" t="s">
        <v>190</v>
      </c>
      <c r="B7" s="21">
        <v>1946204000</v>
      </c>
      <c r="C7" s="21"/>
      <c r="D7" s="21"/>
      <c r="E7" s="21"/>
      <c r="F7" s="21">
        <f t="shared" ref="F7:F9" si="0">SUM(B7:E7)</f>
        <v>1946204000</v>
      </c>
      <c r="G7" s="21">
        <f t="shared" ref="G7:G9" si="1">F7</f>
        <v>1946204000</v>
      </c>
    </row>
    <row r="8" spans="1:7" ht="18" customHeight="1" x14ac:dyDescent="0.2">
      <c r="A8" s="9" t="s">
        <v>191</v>
      </c>
      <c r="B8" s="21">
        <v>545000</v>
      </c>
      <c r="C8" s="21"/>
      <c r="D8" s="21"/>
      <c r="E8" s="21"/>
      <c r="F8" s="21">
        <f t="shared" si="0"/>
        <v>545000</v>
      </c>
      <c r="G8" s="21">
        <f t="shared" si="1"/>
        <v>545000</v>
      </c>
    </row>
    <row r="9" spans="1:7" ht="18" customHeight="1" x14ac:dyDescent="0.2">
      <c r="A9" s="9" t="s">
        <v>192</v>
      </c>
      <c r="B9" s="21">
        <v>3701000</v>
      </c>
      <c r="C9" s="21"/>
      <c r="D9" s="21"/>
      <c r="E9" s="21"/>
      <c r="F9" s="21">
        <f t="shared" si="0"/>
        <v>3701000</v>
      </c>
      <c r="G9" s="21">
        <f t="shared" si="1"/>
        <v>3701000</v>
      </c>
    </row>
    <row r="10" spans="1:7" ht="18" customHeight="1" x14ac:dyDescent="0.2">
      <c r="A10" s="9" t="s">
        <v>193</v>
      </c>
      <c r="B10" s="21">
        <v>205073000</v>
      </c>
      <c r="C10" s="21">
        <v>9994000</v>
      </c>
      <c r="D10" s="21"/>
      <c r="E10" s="21"/>
      <c r="F10" s="21">
        <f t="shared" ref="F10:F23" si="2">SUM(B10:E10)</f>
        <v>215067000</v>
      </c>
      <c r="G10" s="21">
        <f t="shared" ref="G10:G23" si="3">F10</f>
        <v>215067000</v>
      </c>
    </row>
    <row r="11" spans="1:7" ht="18" customHeight="1" x14ac:dyDescent="0.2">
      <c r="A11" s="9" t="s">
        <v>194</v>
      </c>
      <c r="B11" s="21">
        <v>123028000</v>
      </c>
      <c r="C11" s="21"/>
      <c r="D11" s="21"/>
      <c r="E11" s="21"/>
      <c r="F11" s="21">
        <f t="shared" si="2"/>
        <v>123028000</v>
      </c>
      <c r="G11" s="21">
        <f t="shared" si="3"/>
        <v>123028000</v>
      </c>
    </row>
    <row r="12" spans="1:7" ht="18" customHeight="1" x14ac:dyDescent="0.2">
      <c r="A12" s="9" t="s">
        <v>195</v>
      </c>
      <c r="B12" s="21">
        <v>10000000</v>
      </c>
      <c r="C12" s="21"/>
      <c r="D12" s="21"/>
      <c r="E12" s="21"/>
      <c r="F12" s="21">
        <f t="shared" si="2"/>
        <v>10000000</v>
      </c>
      <c r="G12" s="21">
        <f t="shared" si="3"/>
        <v>10000000</v>
      </c>
    </row>
    <row r="13" spans="1:7" ht="18" customHeight="1" x14ac:dyDescent="0.2">
      <c r="A13" s="9" t="s">
        <v>196</v>
      </c>
      <c r="B13" s="21">
        <v>3132000</v>
      </c>
      <c r="C13" s="21"/>
      <c r="D13" s="21"/>
      <c r="E13" s="21"/>
      <c r="F13" s="21">
        <f t="shared" si="2"/>
        <v>3132000</v>
      </c>
      <c r="G13" s="21">
        <f t="shared" si="3"/>
        <v>3132000</v>
      </c>
    </row>
    <row r="14" spans="1:7" ht="18" customHeight="1" x14ac:dyDescent="0.2">
      <c r="A14" s="9" t="s">
        <v>197</v>
      </c>
      <c r="B14" s="21">
        <v>9451000</v>
      </c>
      <c r="C14" s="21"/>
      <c r="D14" s="21"/>
      <c r="E14" s="21"/>
      <c r="F14" s="21">
        <f t="shared" si="2"/>
        <v>9451000</v>
      </c>
      <c r="G14" s="21">
        <f t="shared" si="3"/>
        <v>9451000</v>
      </c>
    </row>
    <row r="15" spans="1:7" ht="18" customHeight="1" x14ac:dyDescent="0.2">
      <c r="A15" s="9" t="s">
        <v>198</v>
      </c>
      <c r="B15" s="21">
        <v>54456000</v>
      </c>
      <c r="C15" s="21"/>
      <c r="D15" s="21"/>
      <c r="E15" s="21"/>
      <c r="F15" s="21">
        <f t="shared" si="2"/>
        <v>54456000</v>
      </c>
      <c r="G15" s="21">
        <f t="shared" si="3"/>
        <v>54456000</v>
      </c>
    </row>
    <row r="16" spans="1:7" ht="18" customHeight="1" x14ac:dyDescent="0.2">
      <c r="A16" s="9" t="s">
        <v>199</v>
      </c>
      <c r="B16" s="21">
        <v>14423000</v>
      </c>
      <c r="C16" s="21"/>
      <c r="D16" s="21"/>
      <c r="E16" s="21"/>
      <c r="F16" s="21">
        <f t="shared" si="2"/>
        <v>14423000</v>
      </c>
      <c r="G16" s="21">
        <f t="shared" si="3"/>
        <v>14423000</v>
      </c>
    </row>
    <row r="17" spans="1:7" ht="18" customHeight="1" x14ac:dyDescent="0.2">
      <c r="A17" s="9" t="s">
        <v>200</v>
      </c>
      <c r="B17" s="21">
        <v>10000000</v>
      </c>
      <c r="C17" s="21"/>
      <c r="D17" s="21"/>
      <c r="E17" s="21"/>
      <c r="F17" s="21">
        <f t="shared" si="2"/>
        <v>10000000</v>
      </c>
      <c r="G17" s="21">
        <f t="shared" si="3"/>
        <v>10000000</v>
      </c>
    </row>
    <row r="18" spans="1:7" ht="18" customHeight="1" x14ac:dyDescent="0.2">
      <c r="A18" s="9" t="s">
        <v>201</v>
      </c>
      <c r="B18" s="21">
        <v>49721000</v>
      </c>
      <c r="C18" s="21"/>
      <c r="D18" s="21"/>
      <c r="E18" s="21"/>
      <c r="F18" s="21">
        <f t="shared" si="2"/>
        <v>49721000</v>
      </c>
      <c r="G18" s="21">
        <f t="shared" si="3"/>
        <v>49721000</v>
      </c>
    </row>
    <row r="19" spans="1:7" ht="18" customHeight="1" x14ac:dyDescent="0.2">
      <c r="A19" s="9" t="s">
        <v>202</v>
      </c>
      <c r="B19" s="21">
        <v>85634000</v>
      </c>
      <c r="C19" s="21"/>
      <c r="D19" s="21"/>
      <c r="E19" s="21"/>
      <c r="F19" s="21">
        <f t="shared" si="2"/>
        <v>85634000</v>
      </c>
      <c r="G19" s="21">
        <f t="shared" si="3"/>
        <v>85634000</v>
      </c>
    </row>
    <row r="20" spans="1:7" ht="18" customHeight="1" x14ac:dyDescent="0.2">
      <c r="A20" s="9" t="s">
        <v>203</v>
      </c>
      <c r="B20" s="21">
        <v>8452000</v>
      </c>
      <c r="C20" s="21"/>
      <c r="D20" s="21"/>
      <c r="E20" s="21"/>
      <c r="F20" s="21">
        <f t="shared" si="2"/>
        <v>8452000</v>
      </c>
      <c r="G20" s="21">
        <f t="shared" si="3"/>
        <v>8452000</v>
      </c>
    </row>
    <row r="21" spans="1:7" ht="18" customHeight="1" x14ac:dyDescent="0.2">
      <c r="A21" s="9" t="s">
        <v>204</v>
      </c>
      <c r="B21" s="21">
        <v>242164985</v>
      </c>
      <c r="C21" s="21"/>
      <c r="D21" s="21">
        <v>57835015</v>
      </c>
      <c r="E21" s="21"/>
      <c r="F21" s="21">
        <f t="shared" si="2"/>
        <v>300000000</v>
      </c>
      <c r="G21" s="21">
        <f t="shared" si="3"/>
        <v>300000000</v>
      </c>
    </row>
    <row r="22" spans="1:7" ht="18" customHeight="1" x14ac:dyDescent="0.2">
      <c r="A22" s="9" t="s">
        <v>205</v>
      </c>
      <c r="B22" s="21">
        <v>1566110</v>
      </c>
      <c r="C22" s="21"/>
      <c r="D22" s="21"/>
      <c r="E22" s="21">
        <v>49630000</v>
      </c>
      <c r="F22" s="21">
        <f t="shared" si="2"/>
        <v>51196110</v>
      </c>
      <c r="G22" s="21">
        <f t="shared" si="3"/>
        <v>51196110</v>
      </c>
    </row>
    <row r="23" spans="1:7" ht="18" customHeight="1" x14ac:dyDescent="0.2">
      <c r="A23" s="9" t="s">
        <v>206</v>
      </c>
      <c r="B23" s="21">
        <v>361700</v>
      </c>
      <c r="C23" s="21"/>
      <c r="D23" s="21"/>
      <c r="E23" s="21">
        <v>638300</v>
      </c>
      <c r="F23" s="21">
        <f t="shared" si="2"/>
        <v>1000000</v>
      </c>
      <c r="G23" s="21">
        <f t="shared" si="3"/>
        <v>1000000</v>
      </c>
    </row>
    <row r="24" spans="1:7" ht="18" customHeight="1" x14ac:dyDescent="0.2">
      <c r="A24" s="3" t="s">
        <v>10</v>
      </c>
      <c r="B24" s="21">
        <f t="shared" ref="B24:E24" si="4">SUM(B6:B23)</f>
        <v>5025160795</v>
      </c>
      <c r="C24" s="21">
        <f t="shared" si="4"/>
        <v>9994000</v>
      </c>
      <c r="D24" s="21">
        <f t="shared" si="4"/>
        <v>57835015</v>
      </c>
      <c r="E24" s="21">
        <f t="shared" si="4"/>
        <v>450268300</v>
      </c>
      <c r="F24" s="21">
        <f>SUM(F6:F23)</f>
        <v>5543258110</v>
      </c>
      <c r="G24" s="21">
        <f t="shared" ref="G24" si="5">SUM(G6:G23)</f>
        <v>5543258110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6" width="19.83203125" style="4" customWidth="1"/>
    <col min="7" max="16384" width="8.9140625" style="4"/>
  </cols>
  <sheetData>
    <row r="1" spans="1:6" ht="21" x14ac:dyDescent="0.3">
      <c r="A1" s="8" t="s">
        <v>32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年度：令和2年度</v>
      </c>
    </row>
    <row r="4" spans="1:6" ht="13" x14ac:dyDescent="0.2">
      <c r="F4" s="6" t="s">
        <v>119</v>
      </c>
    </row>
    <row r="5" spans="1:6" ht="22.5" customHeight="1" x14ac:dyDescent="0.2">
      <c r="A5" s="33" t="s">
        <v>33</v>
      </c>
      <c r="B5" s="33" t="s">
        <v>34</v>
      </c>
      <c r="C5" s="33"/>
      <c r="D5" s="33" t="s">
        <v>35</v>
      </c>
      <c r="E5" s="33"/>
      <c r="F5" s="34" t="s">
        <v>36</v>
      </c>
    </row>
    <row r="6" spans="1:6" ht="22.5" customHeight="1" x14ac:dyDescent="0.2">
      <c r="A6" s="33"/>
      <c r="B6" s="1" t="s">
        <v>37</v>
      </c>
      <c r="C6" s="2" t="s">
        <v>38</v>
      </c>
      <c r="D6" s="1" t="s">
        <v>37</v>
      </c>
      <c r="E6" s="2" t="s">
        <v>38</v>
      </c>
      <c r="F6" s="33"/>
    </row>
    <row r="7" spans="1:6" ht="18" customHeight="1" x14ac:dyDescent="0.2">
      <c r="A7" s="9"/>
      <c r="B7" s="21"/>
      <c r="C7" s="21"/>
      <c r="D7" s="21"/>
      <c r="E7" s="21"/>
      <c r="F7" s="21">
        <f>B7+D7</f>
        <v>0</v>
      </c>
    </row>
    <row r="8" spans="1:6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0</v>
      </c>
      <c r="E8" s="21">
        <f>SUM(E7:E7)</f>
        <v>0</v>
      </c>
      <c r="F8" s="21">
        <f>SUM(F7:F7)</f>
        <v>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39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年度：令和2年度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213</v>
      </c>
      <c r="B10" s="21">
        <v>9264209</v>
      </c>
      <c r="C10" s="21">
        <v>4098531</v>
      </c>
    </row>
    <row r="11" spans="1:3" ht="18" customHeight="1" x14ac:dyDescent="0.2">
      <c r="A11" s="9" t="s">
        <v>214</v>
      </c>
      <c r="B11" s="21">
        <v>744931</v>
      </c>
      <c r="C11" s="21">
        <v>329561</v>
      </c>
    </row>
    <row r="12" spans="1:3" ht="18" customHeight="1" x14ac:dyDescent="0.2">
      <c r="A12" s="9" t="s">
        <v>215</v>
      </c>
      <c r="B12" s="21">
        <v>23604690</v>
      </c>
      <c r="C12" s="21">
        <v>10442831</v>
      </c>
    </row>
    <row r="13" spans="1:3" ht="18" customHeight="1" x14ac:dyDescent="0.2">
      <c r="A13" s="9" t="s">
        <v>216</v>
      </c>
      <c r="B13" s="21">
        <v>1146266</v>
      </c>
      <c r="C13" s="21">
        <v>507114</v>
      </c>
    </row>
    <row r="14" spans="1:3" ht="18" customHeight="1" x14ac:dyDescent="0.2">
      <c r="A14" s="9" t="s">
        <v>217</v>
      </c>
      <c r="B14" s="21">
        <v>2563630</v>
      </c>
      <c r="C14" s="21">
        <v>1134162</v>
      </c>
    </row>
    <row r="15" spans="1:3" ht="18" customHeight="1" thickBot="1" x14ac:dyDescent="0.25">
      <c r="A15" s="10" t="s">
        <v>42</v>
      </c>
      <c r="B15" s="24">
        <f>SUM(B10:B14)</f>
        <v>37323726</v>
      </c>
      <c r="C15" s="24">
        <f>SUM(C10:C14)</f>
        <v>16512199</v>
      </c>
    </row>
    <row r="16" spans="1:3" ht="18" customHeight="1" thickTop="1" x14ac:dyDescent="0.2">
      <c r="A16" s="3" t="s">
        <v>10</v>
      </c>
      <c r="B16" s="21">
        <f>B8+B15</f>
        <v>37323726</v>
      </c>
      <c r="C16" s="21">
        <f>C8+C15</f>
        <v>16512199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44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年度：令和2年度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218</v>
      </c>
      <c r="B10" s="21">
        <v>8729083</v>
      </c>
      <c r="C10" s="21">
        <v>551533</v>
      </c>
    </row>
    <row r="11" spans="1:3" ht="18" customHeight="1" x14ac:dyDescent="0.2">
      <c r="A11" s="9" t="s">
        <v>219</v>
      </c>
      <c r="B11" s="21">
        <v>1146200</v>
      </c>
      <c r="C11" s="21">
        <v>72421</v>
      </c>
    </row>
    <row r="12" spans="1:3" ht="18" customHeight="1" x14ac:dyDescent="0.2">
      <c r="A12" s="9" t="s">
        <v>220</v>
      </c>
      <c r="B12" s="21">
        <v>12500233</v>
      </c>
      <c r="C12" s="21">
        <v>789807</v>
      </c>
    </row>
    <row r="13" spans="1:3" ht="18" customHeight="1" x14ac:dyDescent="0.2">
      <c r="A13" s="9" t="s">
        <v>221</v>
      </c>
      <c r="B13" s="21">
        <v>695200</v>
      </c>
      <c r="C13" s="21">
        <v>43925</v>
      </c>
    </row>
    <row r="14" spans="1:3" ht="18" customHeight="1" x14ac:dyDescent="0.2">
      <c r="A14" s="9" t="s">
        <v>222</v>
      </c>
      <c r="B14" s="21">
        <v>1379014</v>
      </c>
      <c r="C14" s="21">
        <v>87131</v>
      </c>
    </row>
    <row r="15" spans="1:3" ht="18" customHeight="1" x14ac:dyDescent="0.2">
      <c r="A15" s="9" t="s">
        <v>207</v>
      </c>
      <c r="B15" s="21">
        <v>380000</v>
      </c>
      <c r="C15" s="21">
        <v>24010</v>
      </c>
    </row>
    <row r="16" spans="1:3" ht="18" customHeight="1" x14ac:dyDescent="0.2">
      <c r="A16" s="9" t="s">
        <v>223</v>
      </c>
      <c r="B16" s="21">
        <v>2194580</v>
      </c>
      <c r="C16" s="21">
        <v>138661</v>
      </c>
    </row>
    <row r="17" spans="1:3" ht="18" customHeight="1" thickBot="1" x14ac:dyDescent="0.25">
      <c r="A17" s="10" t="s">
        <v>42</v>
      </c>
      <c r="B17" s="24">
        <f>SUM(B10:B16)</f>
        <v>27024310</v>
      </c>
      <c r="C17" s="24">
        <f>SUM(C10:C16)</f>
        <v>1707488</v>
      </c>
    </row>
    <row r="18" spans="1:3" ht="18" customHeight="1" thickTop="1" x14ac:dyDescent="0.2">
      <c r="A18" s="3" t="s">
        <v>10</v>
      </c>
      <c r="B18" s="21">
        <f>B8+B17</f>
        <v>27024310</v>
      </c>
      <c r="C18" s="21">
        <f>C8+C17</f>
        <v>1707488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70" zoomScaleNormal="70" workbookViewId="0"/>
  </sheetViews>
  <sheetFormatPr defaultColWidth="8.9140625" defaultRowHeight="11" x14ac:dyDescent="0.2"/>
  <cols>
    <col min="1" max="1" width="20.83203125" style="4" customWidth="1"/>
    <col min="2" max="2" width="14.83203125" style="4" customWidth="1"/>
    <col min="3" max="3" width="16.83203125" style="4" customWidth="1"/>
    <col min="4" max="11" width="14.83203125" style="4" customWidth="1"/>
    <col min="12" max="16384" width="8.9140625" style="4"/>
  </cols>
  <sheetData>
    <row r="1" spans="1:11" ht="21" x14ac:dyDescent="0.3">
      <c r="A1" s="8" t="s">
        <v>45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年度：令和2年度</v>
      </c>
    </row>
    <row r="4" spans="1:11" ht="13" x14ac:dyDescent="0.2">
      <c r="K4" s="6" t="s">
        <v>119</v>
      </c>
    </row>
    <row r="5" spans="1:11" ht="22.5" customHeight="1" x14ac:dyDescent="0.2">
      <c r="A5" s="33" t="s">
        <v>26</v>
      </c>
      <c r="B5" s="35" t="s">
        <v>46</v>
      </c>
      <c r="C5" s="16"/>
      <c r="D5" s="33" t="s">
        <v>47</v>
      </c>
      <c r="E5" s="34" t="s">
        <v>48</v>
      </c>
      <c r="F5" s="33" t="s">
        <v>49</v>
      </c>
      <c r="G5" s="34" t="s">
        <v>50</v>
      </c>
      <c r="H5" s="35" t="s">
        <v>51</v>
      </c>
      <c r="I5" s="15"/>
      <c r="J5" s="13"/>
      <c r="K5" s="33" t="s">
        <v>30</v>
      </c>
    </row>
    <row r="6" spans="1:11" ht="22.5" customHeight="1" x14ac:dyDescent="0.2">
      <c r="A6" s="33"/>
      <c r="B6" s="33"/>
      <c r="C6" s="11" t="s">
        <v>52</v>
      </c>
      <c r="D6" s="33"/>
      <c r="E6" s="33"/>
      <c r="F6" s="33"/>
      <c r="G6" s="33"/>
      <c r="H6" s="33"/>
      <c r="I6" s="1" t="s">
        <v>53</v>
      </c>
      <c r="J6" s="1" t="s">
        <v>54</v>
      </c>
      <c r="K6" s="33"/>
    </row>
    <row r="7" spans="1:11" ht="18" customHeight="1" x14ac:dyDescent="0.2">
      <c r="A7" s="5" t="s">
        <v>55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2">
      <c r="A8" s="5" t="s">
        <v>56</v>
      </c>
      <c r="B8" s="21">
        <f>SUM(D8:H8)+K8</f>
        <v>0</v>
      </c>
      <c r="C8" s="23">
        <v>0</v>
      </c>
      <c r="D8" s="21">
        <v>0</v>
      </c>
      <c r="E8" s="21">
        <v>0</v>
      </c>
      <c r="F8" s="21">
        <v>0</v>
      </c>
      <c r="G8" s="21">
        <v>0</v>
      </c>
      <c r="H8" s="21">
        <f>SUM(I8:J8)</f>
        <v>0</v>
      </c>
      <c r="I8" s="21">
        <v>0</v>
      </c>
      <c r="J8" s="21">
        <v>0</v>
      </c>
      <c r="K8" s="21">
        <v>0</v>
      </c>
    </row>
    <row r="9" spans="1:11" ht="18" customHeight="1" x14ac:dyDescent="0.2">
      <c r="A9" s="5" t="s">
        <v>57</v>
      </c>
      <c r="B9" s="21">
        <f t="shared" ref="B9:B18" si="0">SUM(D9:H9)+K9</f>
        <v>0</v>
      </c>
      <c r="C9" s="23">
        <v>0</v>
      </c>
      <c r="D9" s="21">
        <v>0</v>
      </c>
      <c r="E9" s="21">
        <v>0</v>
      </c>
      <c r="F9" s="21">
        <v>0</v>
      </c>
      <c r="G9" s="21">
        <v>0</v>
      </c>
      <c r="H9" s="21">
        <f t="shared" ref="H9:H18" si="1">SUM(I9:J9)</f>
        <v>0</v>
      </c>
      <c r="I9" s="21">
        <v>0</v>
      </c>
      <c r="J9" s="21">
        <v>0</v>
      </c>
      <c r="K9" s="21">
        <v>0</v>
      </c>
    </row>
    <row r="10" spans="1:11" ht="18" customHeight="1" x14ac:dyDescent="0.2">
      <c r="A10" s="5" t="s">
        <v>58</v>
      </c>
      <c r="B10" s="21">
        <f t="shared" si="0"/>
        <v>0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f t="shared" si="1"/>
        <v>0</v>
      </c>
      <c r="I10" s="21">
        <v>0</v>
      </c>
      <c r="J10" s="21">
        <v>0</v>
      </c>
      <c r="K10" s="21">
        <v>0</v>
      </c>
    </row>
    <row r="11" spans="1:11" ht="18" customHeight="1" x14ac:dyDescent="0.2">
      <c r="A11" s="5" t="s">
        <v>59</v>
      </c>
      <c r="B11" s="21">
        <f t="shared" si="0"/>
        <v>0</v>
      </c>
      <c r="C11" s="23">
        <v>0</v>
      </c>
      <c r="D11" s="21">
        <v>0</v>
      </c>
      <c r="E11" s="21">
        <v>0</v>
      </c>
      <c r="F11" s="21">
        <v>0</v>
      </c>
      <c r="G11" s="21">
        <v>0</v>
      </c>
      <c r="H11" s="21">
        <f t="shared" si="1"/>
        <v>0</v>
      </c>
      <c r="I11" s="21">
        <v>0</v>
      </c>
      <c r="J11" s="21">
        <v>0</v>
      </c>
      <c r="K11" s="21">
        <v>0</v>
      </c>
    </row>
    <row r="12" spans="1:11" ht="18" customHeight="1" x14ac:dyDescent="0.2">
      <c r="A12" s="5" t="s">
        <v>60</v>
      </c>
      <c r="B12" s="21">
        <f t="shared" si="0"/>
        <v>0</v>
      </c>
      <c r="C12" s="23">
        <v>0</v>
      </c>
      <c r="D12" s="21">
        <v>0</v>
      </c>
      <c r="E12" s="21">
        <v>0</v>
      </c>
      <c r="F12" s="21">
        <v>0</v>
      </c>
      <c r="G12" s="21">
        <v>0</v>
      </c>
      <c r="H12" s="21">
        <f t="shared" si="1"/>
        <v>0</v>
      </c>
      <c r="I12" s="21">
        <v>0</v>
      </c>
      <c r="J12" s="21">
        <v>0</v>
      </c>
      <c r="K12" s="21">
        <v>0</v>
      </c>
    </row>
    <row r="13" spans="1:11" ht="18" customHeight="1" x14ac:dyDescent="0.2">
      <c r="A13" s="5" t="s">
        <v>61</v>
      </c>
      <c r="B13" s="21">
        <f t="shared" si="0"/>
        <v>0</v>
      </c>
      <c r="C13" s="23">
        <v>0</v>
      </c>
      <c r="D13" s="21">
        <v>0</v>
      </c>
      <c r="E13" s="21">
        <v>0</v>
      </c>
      <c r="F13" s="21">
        <v>0</v>
      </c>
      <c r="G13" s="21">
        <v>0</v>
      </c>
      <c r="H13" s="21">
        <f t="shared" si="1"/>
        <v>0</v>
      </c>
      <c r="I13" s="21">
        <v>0</v>
      </c>
      <c r="J13" s="21">
        <v>0</v>
      </c>
      <c r="K13" s="21">
        <v>0</v>
      </c>
    </row>
    <row r="14" spans="1:11" ht="18" customHeight="1" x14ac:dyDescent="0.2">
      <c r="A14" s="5" t="s">
        <v>62</v>
      </c>
      <c r="B14" s="21"/>
      <c r="C14" s="23"/>
      <c r="D14" s="21"/>
      <c r="E14" s="21"/>
      <c r="F14" s="21"/>
      <c r="G14" s="21"/>
      <c r="H14" s="21"/>
      <c r="I14" s="21"/>
      <c r="J14" s="21"/>
      <c r="K14" s="21"/>
    </row>
    <row r="15" spans="1:11" ht="18" customHeight="1" x14ac:dyDescent="0.2">
      <c r="A15" s="5" t="s">
        <v>63</v>
      </c>
      <c r="B15" s="21">
        <f t="shared" si="0"/>
        <v>0</v>
      </c>
      <c r="C15" s="23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si="1"/>
        <v>0</v>
      </c>
      <c r="I15" s="21">
        <v>0</v>
      </c>
      <c r="J15" s="21">
        <v>0</v>
      </c>
      <c r="K15" s="21">
        <v>0</v>
      </c>
    </row>
    <row r="16" spans="1:11" ht="18" customHeight="1" x14ac:dyDescent="0.2">
      <c r="A16" s="5" t="s">
        <v>64</v>
      </c>
      <c r="B16" s="21">
        <f t="shared" si="0"/>
        <v>0</v>
      </c>
      <c r="C16" s="23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1"/>
        <v>0</v>
      </c>
      <c r="I16" s="21">
        <v>0</v>
      </c>
      <c r="J16" s="21">
        <v>0</v>
      </c>
      <c r="K16" s="21">
        <v>0</v>
      </c>
    </row>
    <row r="17" spans="1:11" ht="18" customHeight="1" x14ac:dyDescent="0.2">
      <c r="A17" s="5" t="s">
        <v>65</v>
      </c>
      <c r="B17" s="21">
        <f t="shared" si="0"/>
        <v>0</v>
      </c>
      <c r="C17" s="23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v>0</v>
      </c>
    </row>
    <row r="18" spans="1:11" ht="18" customHeight="1" x14ac:dyDescent="0.2">
      <c r="A18" s="5" t="s">
        <v>61</v>
      </c>
      <c r="B18" s="21">
        <f t="shared" si="0"/>
        <v>0</v>
      </c>
      <c r="C18" s="23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1"/>
        <v>0</v>
      </c>
      <c r="I18" s="21">
        <v>0</v>
      </c>
      <c r="J18" s="21">
        <v>0</v>
      </c>
      <c r="K18" s="21">
        <v>0</v>
      </c>
    </row>
    <row r="19" spans="1:11" ht="18" customHeight="1" x14ac:dyDescent="0.2">
      <c r="A19" s="3" t="s">
        <v>66</v>
      </c>
      <c r="B19" s="21">
        <v>21715431670</v>
      </c>
      <c r="C19" s="23">
        <v>1721676000</v>
      </c>
      <c r="D19" s="21">
        <f>SUM(D7:D18)</f>
        <v>0</v>
      </c>
      <c r="E19" s="21">
        <f>SUM(E7:E18)</f>
        <v>0</v>
      </c>
      <c r="F19" s="21">
        <f t="shared" ref="F19:K19" si="2">SUM(F7:F18)</f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9" width="12.83203125" style="4" customWidth="1"/>
    <col min="10" max="16384" width="8.9140625" style="4"/>
  </cols>
  <sheetData>
    <row r="1" spans="1:9" ht="21" x14ac:dyDescent="0.3">
      <c r="A1" s="8" t="s">
        <v>67</v>
      </c>
    </row>
    <row r="2" spans="1:9" ht="13" x14ac:dyDescent="0.2">
      <c r="A2" s="7" t="str">
        <f>有形固定資産の明細!A2</f>
        <v>自治体名：見附市</v>
      </c>
    </row>
    <row r="3" spans="1:9" ht="13" x14ac:dyDescent="0.2">
      <c r="A3" s="7" t="str">
        <f>有形固定資産の明細!A3</f>
        <v>年度：令和2年度</v>
      </c>
    </row>
    <row r="4" spans="1:9" ht="13" x14ac:dyDescent="0.2">
      <c r="I4" s="6" t="s">
        <v>119</v>
      </c>
    </row>
    <row r="5" spans="1:9" ht="37.5" customHeight="1" x14ac:dyDescent="0.2">
      <c r="A5" s="11" t="s">
        <v>46</v>
      </c>
      <c r="B5" s="1" t="s">
        <v>68</v>
      </c>
      <c r="C5" s="2" t="s">
        <v>69</v>
      </c>
      <c r="D5" s="2" t="s">
        <v>70</v>
      </c>
      <c r="E5" s="2" t="s">
        <v>71</v>
      </c>
      <c r="F5" s="2" t="s">
        <v>72</v>
      </c>
      <c r="G5" s="2" t="s">
        <v>73</v>
      </c>
      <c r="H5" s="1" t="s">
        <v>74</v>
      </c>
      <c r="I5" s="2" t="s">
        <v>75</v>
      </c>
    </row>
    <row r="6" spans="1:9" ht="18" customHeight="1" x14ac:dyDescent="0.2">
      <c r="A6" s="23">
        <f>SUM(B6:H6)</f>
        <v>21715431670</v>
      </c>
      <c r="B6" s="21">
        <v>20552749670</v>
      </c>
      <c r="C6" s="21">
        <v>1154417000</v>
      </c>
      <c r="D6" s="21">
        <v>0</v>
      </c>
      <c r="E6" s="21">
        <v>8265000</v>
      </c>
      <c r="F6" s="21">
        <v>0</v>
      </c>
      <c r="G6" s="21">
        <v>0</v>
      </c>
      <c r="H6" s="21">
        <v>0</v>
      </c>
      <c r="I6" s="20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裕貴 勅使河原</cp:lastModifiedBy>
  <dcterms:created xsi:type="dcterms:W3CDTF">2023-12-01T00:59:49Z</dcterms:created>
  <dcterms:modified xsi:type="dcterms:W3CDTF">2024-08-29T03:10:13Z</dcterms:modified>
</cp:coreProperties>
</file>